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Rozpočty 2021\01 - Rozpočty - HOTOVO\Belica\"/>
    </mc:Choice>
  </mc:AlternateContent>
  <bookViews>
    <workbookView xWindow="0" yWindow="0" windowWidth="0" windowHeight="0"/>
  </bookViews>
  <sheets>
    <sheet name="Rekapitulace stavby" sheetId="1" r:id="rId1"/>
    <sheet name="2021-057 - Pobytová terasa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'2021-057 - Pobytová terasa'!$C$90:$K$404</definedName>
    <definedName name="_xlnm.Print_Area" localSheetId="1">'2021-057 - Pobytová terasa'!$C$4:$J$37,'2021-057 - Pobytová terasa'!$C$43:$J$74,'2021-057 - Pobytová terasa'!$C$80:$K$404</definedName>
    <definedName name="_xlnm.Print_Titles" localSheetId="1">'2021-057 - Pobytová terasa'!$90:$90</definedName>
    <definedName name="_xlnm.Print_Area" localSheetId="2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2" l="1" r="J35"/>
  <c r="J34"/>
  <c i="1" r="AY55"/>
  <c i="2" r="J33"/>
  <c i="1" r="AX55"/>
  <c i="2" r="BI402"/>
  <c r="BH402"/>
  <c r="BG402"/>
  <c r="BF402"/>
  <c r="T402"/>
  <c r="R402"/>
  <c r="P402"/>
  <c r="BI399"/>
  <c r="BH399"/>
  <c r="BG399"/>
  <c r="BF399"/>
  <c r="T399"/>
  <c r="R399"/>
  <c r="P399"/>
  <c r="BI394"/>
  <c r="BH394"/>
  <c r="BG394"/>
  <c r="BF394"/>
  <c r="T394"/>
  <c r="T393"/>
  <c r="R394"/>
  <c r="R393"/>
  <c r="P394"/>
  <c r="P393"/>
  <c r="BI389"/>
  <c r="BH389"/>
  <c r="BG389"/>
  <c r="BF389"/>
  <c r="T389"/>
  <c r="R389"/>
  <c r="P389"/>
  <c r="BI386"/>
  <c r="BH386"/>
  <c r="BG386"/>
  <c r="BF386"/>
  <c r="T386"/>
  <c r="R386"/>
  <c r="P386"/>
  <c r="BI382"/>
  <c r="BH382"/>
  <c r="BG382"/>
  <c r="BF382"/>
  <c r="T382"/>
  <c r="R382"/>
  <c r="P382"/>
  <c r="BI379"/>
  <c r="BH379"/>
  <c r="BG379"/>
  <c r="BF379"/>
  <c r="T379"/>
  <c r="R379"/>
  <c r="P379"/>
  <c r="BI376"/>
  <c r="BH376"/>
  <c r="BG376"/>
  <c r="BF376"/>
  <c r="T376"/>
  <c r="R376"/>
  <c r="P376"/>
  <c r="BI373"/>
  <c r="BH373"/>
  <c r="BG373"/>
  <c r="BF373"/>
  <c r="T373"/>
  <c r="R373"/>
  <c r="P373"/>
  <c r="BI370"/>
  <c r="BH370"/>
  <c r="BG370"/>
  <c r="BF370"/>
  <c r="T370"/>
  <c r="R370"/>
  <c r="P370"/>
  <c r="BI366"/>
  <c r="BH366"/>
  <c r="BG366"/>
  <c r="BF366"/>
  <c r="T366"/>
  <c r="R366"/>
  <c r="P366"/>
  <c r="BI363"/>
  <c r="BH363"/>
  <c r="BG363"/>
  <c r="BF363"/>
  <c r="T363"/>
  <c r="R363"/>
  <c r="P363"/>
  <c r="BI358"/>
  <c r="BH358"/>
  <c r="BG358"/>
  <c r="BF358"/>
  <c r="T358"/>
  <c r="R358"/>
  <c r="P358"/>
  <c r="BI354"/>
  <c r="BH354"/>
  <c r="BG354"/>
  <c r="BF354"/>
  <c r="T354"/>
  <c r="R354"/>
  <c r="P354"/>
  <c r="BI349"/>
  <c r="BH349"/>
  <c r="BG349"/>
  <c r="BF349"/>
  <c r="T349"/>
  <c r="R349"/>
  <c r="P349"/>
  <c r="BI346"/>
  <c r="BH346"/>
  <c r="BG346"/>
  <c r="BF346"/>
  <c r="T346"/>
  <c r="R346"/>
  <c r="P346"/>
  <c r="BI342"/>
  <c r="BH342"/>
  <c r="BG342"/>
  <c r="BF342"/>
  <c r="T342"/>
  <c r="R342"/>
  <c r="P342"/>
  <c r="BI339"/>
  <c r="BH339"/>
  <c r="BG339"/>
  <c r="BF339"/>
  <c r="T339"/>
  <c r="R339"/>
  <c r="P339"/>
  <c r="BI336"/>
  <c r="BH336"/>
  <c r="BG336"/>
  <c r="BF336"/>
  <c r="T336"/>
  <c r="R336"/>
  <c r="P336"/>
  <c r="BI333"/>
  <c r="BH333"/>
  <c r="BG333"/>
  <c r="BF333"/>
  <c r="T333"/>
  <c r="R333"/>
  <c r="P333"/>
  <c r="BI329"/>
  <c r="BH329"/>
  <c r="BG329"/>
  <c r="BF329"/>
  <c r="T329"/>
  <c r="R329"/>
  <c r="P329"/>
  <c r="BI326"/>
  <c r="BH326"/>
  <c r="BG326"/>
  <c r="BF326"/>
  <c r="T326"/>
  <c r="R326"/>
  <c r="P326"/>
  <c r="BI322"/>
  <c r="BH322"/>
  <c r="BG322"/>
  <c r="BF322"/>
  <c r="T322"/>
  <c r="R322"/>
  <c r="P322"/>
  <c r="BI318"/>
  <c r="BH318"/>
  <c r="BG318"/>
  <c r="BF318"/>
  <c r="T318"/>
  <c r="R318"/>
  <c r="P318"/>
  <c r="BI315"/>
  <c r="BH315"/>
  <c r="BG315"/>
  <c r="BF315"/>
  <c r="T315"/>
  <c r="R315"/>
  <c r="P315"/>
  <c r="BI312"/>
  <c r="BH312"/>
  <c r="BG312"/>
  <c r="BF312"/>
  <c r="T312"/>
  <c r="R312"/>
  <c r="P312"/>
  <c r="BI308"/>
  <c r="BH308"/>
  <c r="BG308"/>
  <c r="BF308"/>
  <c r="T308"/>
  <c r="R308"/>
  <c r="P308"/>
  <c r="BI305"/>
  <c r="BH305"/>
  <c r="BG305"/>
  <c r="BF305"/>
  <c r="T305"/>
  <c r="R305"/>
  <c r="P305"/>
  <c r="BI300"/>
  <c r="BH300"/>
  <c r="BG300"/>
  <c r="BF300"/>
  <c r="T300"/>
  <c r="R300"/>
  <c r="P300"/>
  <c r="BI297"/>
  <c r="BH297"/>
  <c r="BG297"/>
  <c r="BF297"/>
  <c r="T297"/>
  <c r="R297"/>
  <c r="P297"/>
  <c r="BI293"/>
  <c r="BH293"/>
  <c r="BG293"/>
  <c r="BF293"/>
  <c r="T293"/>
  <c r="R293"/>
  <c r="P293"/>
  <c r="BI290"/>
  <c r="BH290"/>
  <c r="BG290"/>
  <c r="BF290"/>
  <c r="T290"/>
  <c r="R290"/>
  <c r="P290"/>
  <c r="BI287"/>
  <c r="BH287"/>
  <c r="BG287"/>
  <c r="BF287"/>
  <c r="T287"/>
  <c r="R287"/>
  <c r="P287"/>
  <c r="BI284"/>
  <c r="BH284"/>
  <c r="BG284"/>
  <c r="BF284"/>
  <c r="T284"/>
  <c r="R284"/>
  <c r="P284"/>
  <c r="BI280"/>
  <c r="BH280"/>
  <c r="BG280"/>
  <c r="BF280"/>
  <c r="T280"/>
  <c r="R280"/>
  <c r="P280"/>
  <c r="BI276"/>
  <c r="BH276"/>
  <c r="BG276"/>
  <c r="BF276"/>
  <c r="T276"/>
  <c r="R276"/>
  <c r="P276"/>
  <c r="BI271"/>
  <c r="BH271"/>
  <c r="BG271"/>
  <c r="BF271"/>
  <c r="T271"/>
  <c r="R271"/>
  <c r="P271"/>
  <c r="BI267"/>
  <c r="BH267"/>
  <c r="BG267"/>
  <c r="BF267"/>
  <c r="T267"/>
  <c r="R267"/>
  <c r="P267"/>
  <c r="BI264"/>
  <c r="BH264"/>
  <c r="BG264"/>
  <c r="BF264"/>
  <c r="T264"/>
  <c r="R264"/>
  <c r="P264"/>
  <c r="BI261"/>
  <c r="BH261"/>
  <c r="BG261"/>
  <c r="BF261"/>
  <c r="T261"/>
  <c r="R261"/>
  <c r="P261"/>
  <c r="BI254"/>
  <c r="BH254"/>
  <c r="BG254"/>
  <c r="BF254"/>
  <c r="T254"/>
  <c r="R254"/>
  <c r="P254"/>
  <c r="BI251"/>
  <c r="BH251"/>
  <c r="BG251"/>
  <c r="BF251"/>
  <c r="T251"/>
  <c r="R251"/>
  <c r="P251"/>
  <c r="BI247"/>
  <c r="BH247"/>
  <c r="BG247"/>
  <c r="BF247"/>
  <c r="T247"/>
  <c r="R247"/>
  <c r="P247"/>
  <c r="BI243"/>
  <c r="BH243"/>
  <c r="BG243"/>
  <c r="BF243"/>
  <c r="T243"/>
  <c r="R243"/>
  <c r="P243"/>
  <c r="BI237"/>
  <c r="BH237"/>
  <c r="BG237"/>
  <c r="BF237"/>
  <c r="T237"/>
  <c r="R237"/>
  <c r="P237"/>
  <c r="BI233"/>
  <c r="BH233"/>
  <c r="BG233"/>
  <c r="BF233"/>
  <c r="T233"/>
  <c r="R233"/>
  <c r="P233"/>
  <c r="BI229"/>
  <c r="BH229"/>
  <c r="BG229"/>
  <c r="BF229"/>
  <c r="T229"/>
  <c r="R229"/>
  <c r="P229"/>
  <c r="BI225"/>
  <c r="BH225"/>
  <c r="BG225"/>
  <c r="BF225"/>
  <c r="T225"/>
  <c r="R225"/>
  <c r="P225"/>
  <c r="BI221"/>
  <c r="BH221"/>
  <c r="BG221"/>
  <c r="BF221"/>
  <c r="T221"/>
  <c r="R221"/>
  <c r="P221"/>
  <c r="BI217"/>
  <c r="BH217"/>
  <c r="BG217"/>
  <c r="BF217"/>
  <c r="T217"/>
  <c r="R217"/>
  <c r="P217"/>
  <c r="BI214"/>
  <c r="BH214"/>
  <c r="BG214"/>
  <c r="BF214"/>
  <c r="T214"/>
  <c r="R214"/>
  <c r="P214"/>
  <c r="BI210"/>
  <c r="BH210"/>
  <c r="BG210"/>
  <c r="BF210"/>
  <c r="T210"/>
  <c r="R210"/>
  <c r="P210"/>
  <c r="BI206"/>
  <c r="BH206"/>
  <c r="BG206"/>
  <c r="BF206"/>
  <c r="T206"/>
  <c r="R206"/>
  <c r="P206"/>
  <c r="BI202"/>
  <c r="BH202"/>
  <c r="BG202"/>
  <c r="BF202"/>
  <c r="T202"/>
  <c r="R202"/>
  <c r="P202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5"/>
  <c r="BH185"/>
  <c r="BG185"/>
  <c r="BF185"/>
  <c r="T185"/>
  <c r="R185"/>
  <c r="P185"/>
  <c r="BI182"/>
  <c r="BH182"/>
  <c r="BG182"/>
  <c r="BF182"/>
  <c r="T182"/>
  <c r="R182"/>
  <c r="P182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R172"/>
  <c r="P172"/>
  <c r="BI160"/>
  <c r="BH160"/>
  <c r="BG160"/>
  <c r="BF160"/>
  <c r="T160"/>
  <c r="R160"/>
  <c r="P160"/>
  <c r="BI157"/>
  <c r="BH157"/>
  <c r="BG157"/>
  <c r="BF157"/>
  <c r="T157"/>
  <c r="R157"/>
  <c r="P157"/>
  <c r="BI154"/>
  <c r="BH154"/>
  <c r="BG154"/>
  <c r="BF154"/>
  <c r="T154"/>
  <c r="R154"/>
  <c r="P154"/>
  <c r="BI151"/>
  <c r="BH151"/>
  <c r="BG151"/>
  <c r="BF151"/>
  <c r="T151"/>
  <c r="R151"/>
  <c r="P151"/>
  <c r="BI147"/>
  <c r="BH147"/>
  <c r="BG147"/>
  <c r="BF147"/>
  <c r="T147"/>
  <c r="T146"/>
  <c r="R147"/>
  <c r="R146"/>
  <c r="P147"/>
  <c r="P146"/>
  <c r="BI143"/>
  <c r="BH143"/>
  <c r="BG143"/>
  <c r="BF143"/>
  <c r="T143"/>
  <c r="R143"/>
  <c r="P143"/>
  <c r="BI139"/>
  <c r="BH139"/>
  <c r="BG139"/>
  <c r="BF139"/>
  <c r="T139"/>
  <c r="R139"/>
  <c r="P139"/>
  <c r="BI134"/>
  <c r="BH134"/>
  <c r="BG134"/>
  <c r="BF134"/>
  <c r="T134"/>
  <c r="R134"/>
  <c r="P134"/>
  <c r="BI130"/>
  <c r="BH130"/>
  <c r="BG130"/>
  <c r="BF130"/>
  <c r="T130"/>
  <c r="R130"/>
  <c r="P130"/>
  <c r="BI126"/>
  <c r="BH126"/>
  <c r="BG126"/>
  <c r="BF126"/>
  <c r="T126"/>
  <c r="R126"/>
  <c r="P126"/>
  <c r="BI122"/>
  <c r="BH122"/>
  <c r="BG122"/>
  <c r="BF122"/>
  <c r="T122"/>
  <c r="R122"/>
  <c r="P122"/>
  <c r="BI119"/>
  <c r="BH119"/>
  <c r="BG119"/>
  <c r="BF119"/>
  <c r="T119"/>
  <c r="R119"/>
  <c r="P119"/>
  <c r="BI115"/>
  <c r="BH115"/>
  <c r="BG115"/>
  <c r="BF115"/>
  <c r="T115"/>
  <c r="R115"/>
  <c r="P115"/>
  <c r="BI112"/>
  <c r="BH112"/>
  <c r="BG112"/>
  <c r="BF112"/>
  <c r="T112"/>
  <c r="R112"/>
  <c r="P112"/>
  <c r="BI108"/>
  <c r="BH108"/>
  <c r="BG108"/>
  <c r="BF108"/>
  <c r="T108"/>
  <c r="R108"/>
  <c r="P108"/>
  <c r="BI104"/>
  <c r="BH104"/>
  <c r="BG104"/>
  <c r="BF104"/>
  <c r="T104"/>
  <c r="R104"/>
  <c r="P104"/>
  <c r="BI98"/>
  <c r="BH98"/>
  <c r="BG98"/>
  <c r="BF98"/>
  <c r="T98"/>
  <c r="R98"/>
  <c r="P98"/>
  <c r="BI94"/>
  <c r="BH94"/>
  <c r="BG94"/>
  <c r="BF94"/>
  <c r="T94"/>
  <c r="R94"/>
  <c r="P94"/>
  <c r="J87"/>
  <c r="F87"/>
  <c r="F85"/>
  <c r="E83"/>
  <c r="J50"/>
  <c r="F50"/>
  <c r="F48"/>
  <c r="E46"/>
  <c r="J22"/>
  <c r="E22"/>
  <c r="J88"/>
  <c r="J21"/>
  <c r="J16"/>
  <c r="E16"/>
  <c r="F88"/>
  <c r="J15"/>
  <c r="J10"/>
  <c r="J85"/>
  <c i="1" r="L50"/>
  <c r="AM50"/>
  <c r="AM49"/>
  <c r="L49"/>
  <c r="AM47"/>
  <c r="L47"/>
  <c r="L45"/>
  <c r="L44"/>
  <c i="2" r="BK276"/>
  <c r="BK160"/>
  <c r="J143"/>
  <c r="J290"/>
  <c r="J247"/>
  <c r="J126"/>
  <c r="BK147"/>
  <c r="BK318"/>
  <c r="J98"/>
  <c r="BK112"/>
  <c r="BK293"/>
  <c r="J284"/>
  <c r="BK188"/>
  <c r="J363"/>
  <c r="BK139"/>
  <c r="BK394"/>
  <c r="BK225"/>
  <c r="J233"/>
  <c r="J157"/>
  <c r="J243"/>
  <c r="BK379"/>
  <c r="BK315"/>
  <c r="BK358"/>
  <c r="J214"/>
  <c r="BK233"/>
  <c r="BK349"/>
  <c r="BK402"/>
  <c r="J154"/>
  <c r="J382"/>
  <c r="J315"/>
  <c r="J366"/>
  <c r="BK300"/>
  <c r="BK322"/>
  <c r="BK154"/>
  <c r="J251"/>
  <c r="J346"/>
  <c r="J115"/>
  <c r="J358"/>
  <c r="J195"/>
  <c r="J188"/>
  <c r="J276"/>
  <c r="BK284"/>
  <c r="J376"/>
  <c r="BK178"/>
  <c r="BK382"/>
  <c r="J122"/>
  <c r="J339"/>
  <c r="J312"/>
  <c r="J322"/>
  <c r="BK267"/>
  <c r="J329"/>
  <c r="J297"/>
  <c r="J287"/>
  <c r="BK297"/>
  <c r="BK305"/>
  <c r="BK94"/>
  <c r="BK363"/>
  <c r="J305"/>
  <c r="J308"/>
  <c r="BK182"/>
  <c r="J300"/>
  <c r="J318"/>
  <c r="J326"/>
  <c r="BK290"/>
  <c r="BK251"/>
  <c r="J175"/>
  <c r="BK339"/>
  <c r="J267"/>
  <c r="BK254"/>
  <c r="BK126"/>
  <c r="J342"/>
  <c r="BK157"/>
  <c r="BK210"/>
  <c r="BK98"/>
  <c r="J108"/>
  <c r="J119"/>
  <c r="BK287"/>
  <c r="BK399"/>
  <c r="BK346"/>
  <c r="BK376"/>
  <c r="J172"/>
  <c r="BK122"/>
  <c r="BK214"/>
  <c r="J147"/>
  <c r="BK108"/>
  <c r="BK143"/>
  <c r="J293"/>
  <c i="1" r="AS54"/>
  <c i="2" r="J198"/>
  <c r="BK342"/>
  <c r="J190"/>
  <c r="BK151"/>
  <c r="BK115"/>
  <c r="J104"/>
  <c r="J178"/>
  <c r="BK326"/>
  <c r="J160"/>
  <c r="BK386"/>
  <c r="J210"/>
  <c r="BK333"/>
  <c r="J280"/>
  <c r="J333"/>
  <c r="J399"/>
  <c r="BK104"/>
  <c r="BK202"/>
  <c r="BK264"/>
  <c r="BK354"/>
  <c r="BK172"/>
  <c r="BK130"/>
  <c r="J139"/>
  <c r="J229"/>
  <c r="BK206"/>
  <c r="BK185"/>
  <c r="BK366"/>
  <c r="BK373"/>
  <c r="J370"/>
  <c r="J182"/>
  <c r="BK336"/>
  <c r="BK271"/>
  <c r="J271"/>
  <c r="J394"/>
  <c r="BK134"/>
  <c r="BK237"/>
  <c r="J264"/>
  <c r="BK217"/>
  <c r="J373"/>
  <c r="BK280"/>
  <c r="J206"/>
  <c r="J221"/>
  <c r="BK192"/>
  <c r="J349"/>
  <c r="BK221"/>
  <c r="BK329"/>
  <c r="J386"/>
  <c r="J336"/>
  <c r="J94"/>
  <c r="J237"/>
  <c r="BK190"/>
  <c r="BK261"/>
  <c r="BK389"/>
  <c r="BK312"/>
  <c r="J254"/>
  <c r="J225"/>
  <c r="J261"/>
  <c r="J379"/>
  <c r="J192"/>
  <c r="J134"/>
  <c r="BK243"/>
  <c r="J185"/>
  <c r="J112"/>
  <c r="BK229"/>
  <c r="J354"/>
  <c r="BK247"/>
  <c r="BK198"/>
  <c r="J202"/>
  <c r="BK119"/>
  <c r="J402"/>
  <c r="J151"/>
  <c r="J389"/>
  <c r="J217"/>
  <c r="BK175"/>
  <c r="J130"/>
  <c r="BK370"/>
  <c r="BK308"/>
  <c r="BK195"/>
  <c l="1" r="T93"/>
  <c r="R138"/>
  <c r="T150"/>
  <c r="R205"/>
  <c r="R321"/>
  <c r="P129"/>
  <c r="BK150"/>
  <c r="J150"/>
  <c r="J61"/>
  <c r="T205"/>
  <c r="T275"/>
  <c r="BK321"/>
  <c r="J321"/>
  <c r="J69"/>
  <c r="BK345"/>
  <c r="J345"/>
  <c r="J70"/>
  <c r="T369"/>
  <c r="BK398"/>
  <c r="J398"/>
  <c r="J73"/>
  <c r="P93"/>
  <c r="R129"/>
  <c r="P150"/>
  <c r="BK205"/>
  <c r="J205"/>
  <c r="J64"/>
  <c r="T260"/>
  <c r="R275"/>
  <c r="R296"/>
  <c r="P345"/>
  <c r="BK369"/>
  <c r="J369"/>
  <c r="J71"/>
  <c r="BK129"/>
  <c r="J129"/>
  <c r="J58"/>
  <c r="P138"/>
  <c r="BK181"/>
  <c r="J181"/>
  <c r="J62"/>
  <c r="T181"/>
  <c r="P194"/>
  <c r="T194"/>
  <c r="BK260"/>
  <c r="J260"/>
  <c r="J65"/>
  <c r="BK275"/>
  <c r="T296"/>
  <c r="R345"/>
  <c r="P369"/>
  <c r="P398"/>
  <c r="R93"/>
  <c r="BK138"/>
  <c r="J138"/>
  <c r="J59"/>
  <c r="T138"/>
  <c r="P181"/>
  <c r="P205"/>
  <c r="R260"/>
  <c r="P275"/>
  <c r="P296"/>
  <c r="T321"/>
  <c r="R369"/>
  <c r="R398"/>
  <c r="BK93"/>
  <c r="J93"/>
  <c r="J57"/>
  <c r="T129"/>
  <c r="R150"/>
  <c r="R181"/>
  <c r="BK194"/>
  <c r="J194"/>
  <c r="J63"/>
  <c r="R194"/>
  <c r="P260"/>
  <c r="BK296"/>
  <c r="J296"/>
  <c r="J68"/>
  <c r="P321"/>
  <c r="T345"/>
  <c r="T398"/>
  <c r="BK146"/>
  <c r="J146"/>
  <c r="J60"/>
  <c r="BK393"/>
  <c r="J393"/>
  <c r="J72"/>
  <c r="BE115"/>
  <c r="BE143"/>
  <c r="BE172"/>
  <c r="BE178"/>
  <c r="BE185"/>
  <c r="BE221"/>
  <c r="BE276"/>
  <c r="BE290"/>
  <c r="BE363"/>
  <c r="BE370"/>
  <c r="J51"/>
  <c r="BE104"/>
  <c r="BE122"/>
  <c r="BE160"/>
  <c r="BE182"/>
  <c r="BE188"/>
  <c r="BE229"/>
  <c r="BE297"/>
  <c r="BE354"/>
  <c r="J48"/>
  <c r="BE108"/>
  <c r="BE139"/>
  <c r="BE198"/>
  <c r="BE233"/>
  <c r="BE264"/>
  <c r="BE280"/>
  <c r="BE300"/>
  <c r="BE318"/>
  <c r="BE366"/>
  <c r="BE379"/>
  <c r="BE389"/>
  <c r="BE402"/>
  <c r="BE119"/>
  <c r="BE151"/>
  <c r="BE192"/>
  <c r="BE202"/>
  <c r="BE214"/>
  <c r="BE225"/>
  <c r="BE237"/>
  <c r="BE247"/>
  <c r="BE261"/>
  <c r="BE271"/>
  <c r="BE287"/>
  <c r="BE305"/>
  <c r="BE308"/>
  <c r="BE322"/>
  <c r="BE336"/>
  <c r="BE342"/>
  <c r="BE346"/>
  <c r="BE373"/>
  <c r="BE94"/>
  <c r="BE98"/>
  <c r="BE126"/>
  <c r="BE130"/>
  <c r="BE243"/>
  <c r="BE251"/>
  <c r="BE254"/>
  <c r="BE284"/>
  <c r="BE293"/>
  <c r="BE312"/>
  <c r="BE349"/>
  <c r="BE376"/>
  <c r="BE382"/>
  <c r="BE386"/>
  <c r="F51"/>
  <c r="BE112"/>
  <c r="BE134"/>
  <c r="BE147"/>
  <c r="BE154"/>
  <c r="BE157"/>
  <c r="BE175"/>
  <c r="BE190"/>
  <c r="BE195"/>
  <c r="BE206"/>
  <c r="BE210"/>
  <c r="BE217"/>
  <c r="BE267"/>
  <c r="BE315"/>
  <c r="BE326"/>
  <c r="BE329"/>
  <c r="BE333"/>
  <c r="BE339"/>
  <c r="BE358"/>
  <c r="BE394"/>
  <c r="BE399"/>
  <c r="J32"/>
  <c i="1" r="AW55"/>
  <c i="2" r="F35"/>
  <c i="1" r="BD55"/>
  <c r="BD54"/>
  <c r="W33"/>
  <c i="2" r="F32"/>
  <c i="1" r="BA55"/>
  <c r="BA54"/>
  <c r="W30"/>
  <c i="2" r="F34"/>
  <c i="1" r="BC55"/>
  <c r="BC54"/>
  <c r="W32"/>
  <c i="2" r="F33"/>
  <c i="1" r="BB55"/>
  <c r="BB54"/>
  <c r="W31"/>
  <c i="2" l="1" r="R92"/>
  <c r="T274"/>
  <c r="BK274"/>
  <c r="J274"/>
  <c r="J66"/>
  <c r="R274"/>
  <c r="P274"/>
  <c r="P92"/>
  <c r="P91"/>
  <c i="1" r="AU55"/>
  <c i="2" r="T92"/>
  <c r="T91"/>
  <c r="J275"/>
  <c r="J67"/>
  <c r="BK92"/>
  <c r="J92"/>
  <c r="J56"/>
  <c r="J31"/>
  <c i="1" r="AV55"/>
  <c r="AT55"/>
  <c r="AU54"/>
  <c r="AY54"/>
  <c i="2" r="F31"/>
  <c i="1" r="AZ55"/>
  <c r="AZ54"/>
  <c r="W29"/>
  <c r="AX54"/>
  <c r="AW54"/>
  <c r="AK30"/>
  <c i="2" l="1" r="R91"/>
  <c r="BK91"/>
  <c r="J91"/>
  <c r="J55"/>
  <c i="1" r="AV54"/>
  <c r="AK29"/>
  <c i="2" l="1" r="J28"/>
  <c i="1" r="AG55"/>
  <c r="AG54"/>
  <c r="AK26"/>
  <c r="AT54"/>
  <c r="AN54"/>
  <c i="2" l="1" r="J37"/>
  <c i="1" r="AN55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<sst xmlns="http://schemas.openxmlformats.org/spreadsheetml/2006/main">
  <si>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</si>
  <si>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</si>
  <si>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</si>
  <si>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</si>
  <si>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</si>
  <si>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{f1bed3e1-6e9a-4afe-afc3-bccf6cc29697}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</si>
  <si>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</si>
  <si>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</si>
  <si>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</si>
  <si>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</si>
  <si>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</si>
  <si>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</si>
  <si>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</si>
  <si>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</si>
  <si>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2021/057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</si>
  <si>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</si>
  <si>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</si>
  <si>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Pobytová terasa</t>
  </si>
  <si>
    <t>KSO:</t>
  </si>
  <si>
    <t/>
  </si>
  <si>
    <t>CC-CZ:</t>
  </si>
  <si>
    <t>Místo:</t>
  </si>
  <si>
    <t>Dolní Jirčany č.p.13</t>
  </si>
  <si>
    <t>Datum:</t>
  </si>
  <si>
    <t>15. 6. 2021</t>
  </si>
  <si>
    <t>Zadavatel:</t>
  </si>
  <si>
    <t>IČ:</t>
  </si>
  <si>
    <t>00241580</t>
  </si>
  <si>
    <t xml:space="preserve">Obec  Psáry</t>
  </si>
  <si>
    <t>DIČ:</t>
  </si>
  <si>
    <t>Uchazeč:</t>
  </si>
  <si>
    <t>Vyplň údaj</t>
  </si>
  <si>
    <t>Projektant:</t>
  </si>
  <si>
    <t>28471148</t>
  </si>
  <si>
    <t>ZONA architekti, s.r.o.</t>
  </si>
  <si>
    <t>CZ28471148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</si>
  <si>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</si>
  <si>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</si>
  <si>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</si>
  <si>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</si>
  <si>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</si>
  <si>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</si>
  <si>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</si>
  <si>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</si>
  <si>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</si>
  <si>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</si>
  <si>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</si>
  <si>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</si>
  <si>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</si>
  <si>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</si>
  <si>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</si>
  <si>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</si>
  <si>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</si>
  <si>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</si>
  <si>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</si>
  <si>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</si>
  <si>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</si>
  <si>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</si>
  <si>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</si>
  <si>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</si>
  <si>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</si>
  <si>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</si>
  <si>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</si>
  <si>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</si>
  <si>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</si>
  <si>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</si>
  <si>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</si>
  <si>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</si>
  <si>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</si>
  <si>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</si>
  <si>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</si>
  <si>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</si>
  <si>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</si>
  <si>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</si>
  <si>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</si>
  <si>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</si>
  <si>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</si>
  <si>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</si>
  <si>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</si>
  <si>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</si>
  <si>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</si>
  <si>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</si>
  <si>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</si>
  <si>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</si>
  <si>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</si>
  <si>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</si>
  <si>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</si>
  <si>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</si>
  <si>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</si>
  <si>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</si>
  <si>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</si>
  <si>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</si>
  <si>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</si>
  <si>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62 - Úprava povrchů vnějších</t>
  </si>
  <si>
    <t xml:space="preserve">    9 - Ostatní konstrukce a práce, bourání</t>
  </si>
  <si>
    <t xml:space="preserve">    94 - Lešení a stavební výtahy</t>
  </si>
  <si>
    <t xml:space="preserve">    96 - Bourání konstrukcí</t>
  </si>
  <si>
    <t xml:space="preserve">    997 - Přesun sutě</t>
  </si>
  <si>
    <t>PSV - Práce a dodávky PSV</t>
  </si>
  <si>
    <t xml:space="preserve">    711 - Izolace proti vodě, vlhkosti a plynům</t>
  </si>
  <si>
    <t xml:space="preserve">    762 - Konstrukce tesařské</t>
  </si>
  <si>
    <t xml:space="preserve">    764 - Konstrukce klempířské</t>
  </si>
  <si>
    <t xml:space="preserve">    767 - Konstrukce zámečnické</t>
  </si>
  <si>
    <t xml:space="preserve">    783 - Dokončovací práce - nátěry</t>
  </si>
  <si>
    <t xml:space="preserve">    789 - Povrchové úpravy ocelových konstrukcí a technologických zařízení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</si>
  <si>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</si>
  <si>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</si>
  <si>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</si>
  <si>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</si>
  <si>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</si>
  <si>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</si>
  <si>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</si>
  <si>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</si>
  <si>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</si>
  <si>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</si>
  <si>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</si>
  <si>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</si>
  <si>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</si>
  <si>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</si>
  <si>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</si>
  <si>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</si>
  <si>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</si>
  <si>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</si>
  <si>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</si>
  <si>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</si>
  <si>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ze zámkových dlaždic komunikací pro pěší ručně</t>
  </si>
  <si>
    <t>m2</t>
  </si>
  <si>
    <t>CS ÚRS 2021 01</t>
  </si>
  <si>
    <t>4</t>
  </si>
  <si>
    <t>-2127758765</t>
  </si>
  <si>
    <t>PP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</si>
  <si>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</si>
  <si>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Online PSC</t>
  </si>
  <si>
    <t>https://podminky.urs.cz/item/CS_URS_2021_01/113106123</t>
  </si>
  <si>
    <t>VV</t>
  </si>
  <si>
    <t>9,50*0,50</t>
  </si>
  <si>
    <t>113107123</t>
  </si>
  <si>
    <t>Odstranění podkladu z kameniva drceného tl 300 mm ručně</t>
  </si>
  <si>
    <t>-1929182127</t>
  </si>
  <si>
    <t>Odstranění podkladů nebo krytů ručně s přemístěním hmot na skládku na vzdálenost do 3 m nebo s naložením na dopravní prostředek z kameniva hrubého drceného, o tl. vrstvy přes 200 do 300 mm</t>
  </si>
  <si>
    <t>https://podminky.urs.cz/item/CS_URS_2021_01/113107123</t>
  </si>
  <si>
    <t>"zámková dlažba"9,50*0,50*(0,33-0,08)</t>
  </si>
  <si>
    <t>"živice"(32,00-9,50*0,50)*(0,33-0,04)</t>
  </si>
  <si>
    <t>Součet</t>
  </si>
  <si>
    <t>3</t>
  </si>
  <si>
    <t>113107141</t>
  </si>
  <si>
    <t>Odstranění podkladu živičného tl 50 mm ručně</t>
  </si>
  <si>
    <t>-844644962</t>
  </si>
  <si>
    <t>Odstranění podkladů nebo krytů ručně s přemístěním hmot na skládku na vzdálenost do 3 m nebo s naložením na dopravní prostředek živičných, o tl. vrstvy do 50 mm</t>
  </si>
  <si>
    <t>https://podminky.urs.cz/item/CS_URS_2021_01/113107141</t>
  </si>
  <si>
    <t>"živice"32,00-9,50*0,50</t>
  </si>
  <si>
    <t>132212111</t>
  </si>
  <si>
    <t>Hloubení rýh š do 800 mm v soudržných horninách třídy těžitelnosti I, skupiny 3 ručně</t>
  </si>
  <si>
    <t>m3</t>
  </si>
  <si>
    <t>1806353599</t>
  </si>
  <si>
    <t>Hloubení rýh šířky do 800 mm ručně zapažených i nezapažených, s urovnáním dna do předepsaného profilu a spádu v hornině třídy těžitelnosti I skupiny 3 soudržných</t>
  </si>
  <si>
    <t>https://podminky.urs.cz/item/CS_URS_2021_01/132212111</t>
  </si>
  <si>
    <t>"základové pasy" 17,00</t>
  </si>
  <si>
    <t>5</t>
  </si>
  <si>
    <t>162211201</t>
  </si>
  <si>
    <t>Vodorovné přemístění do 10 m nošením výkopku z horniny třídy těžitelnosti I, skupiny 1 až 3</t>
  </si>
  <si>
    <t>-695124465</t>
  </si>
  <si>
    <t>Vodorovné přemístění výkopku nebo sypaniny nošením s vyprázdněním nádoby na hromady nebo do dopravního prostředku na vzdálenost do 10 m z horniny třídy těžitelnosti I, skupiny 1 až 3</t>
  </si>
  <si>
    <t>https://podminky.urs.cz/item/CS_URS_2021_01/162211201</t>
  </si>
  <si>
    <t>6</t>
  </si>
  <si>
    <t>171111103</t>
  </si>
  <si>
    <t>Uložení sypaniny z hornin soudržných do násypů zhutněných ručně</t>
  </si>
  <si>
    <t>1804272342</t>
  </si>
  <si>
    <t>Uložení sypanin do násypů ručně s rozprostřením sypaniny ve vrstvách a s hrubým urovnáním zhutněných z hornin soudržných jakékoliv třídy těžitelnosti</t>
  </si>
  <si>
    <t>https://podminky.urs.cz/item/CS_URS_2021_01/171111103</t>
  </si>
  <si>
    <t>"zásyp pod terasu"17,00</t>
  </si>
  <si>
    <t>7</t>
  </si>
  <si>
    <t>181311103</t>
  </si>
  <si>
    <t>Rozprostření ornice tl vrstvy do 200 mm v rovině nebo ve svahu do 1:5 ručně</t>
  </si>
  <si>
    <t>-1767780060</t>
  </si>
  <si>
    <t>Rozprostření a urovnání ornice v rovině nebo ve svahu sklonu do 1:5 ručně při souvislé ploše, tl. vrstvy do 200 mm</t>
  </si>
  <si>
    <t>https://podminky.urs.cz/item/CS_URS_2021_01/181311103</t>
  </si>
  <si>
    <t>8</t>
  </si>
  <si>
    <t>M</t>
  </si>
  <si>
    <t>10364101</t>
  </si>
  <si>
    <t xml:space="preserve">zemina pro terénní úpravy -  ornice</t>
  </si>
  <si>
    <t>t</t>
  </si>
  <si>
    <t>-1835596482</t>
  </si>
  <si>
    <t>https://podminky.urs.cz/item/CS_URS_2021_01/10364101</t>
  </si>
  <si>
    <t>1,8*1,6 'Přepočtené koeficientem množství</t>
  </si>
  <si>
    <t>9</t>
  </si>
  <si>
    <t>183403153</t>
  </si>
  <si>
    <t>Obdělání půdy hrabáním v rovině a svahu do 1:5</t>
  </si>
  <si>
    <t>1886663449</t>
  </si>
  <si>
    <t>Obdělání půdy hrabáním v rovině nebo na svahu do 1:5</t>
  </si>
  <si>
    <t>https://podminky.urs.cz/item/CS_URS_2021_01/183403153</t>
  </si>
  <si>
    <t>Zakládání</t>
  </si>
  <si>
    <t>10</t>
  </si>
  <si>
    <t>274313611</t>
  </si>
  <si>
    <t>Základové pásy z betonu tř. C 16/20</t>
  </si>
  <si>
    <t>-1375416964</t>
  </si>
  <si>
    <t>Základy z betonu prostého pasy betonu kamenem neprokládaného tř. C 16/20</t>
  </si>
  <si>
    <t>https://podminky.urs.cz/item/CS_URS_2021_01/274313611</t>
  </si>
  <si>
    <t>11</t>
  </si>
  <si>
    <t>279113132</t>
  </si>
  <si>
    <t>Základová zeď tl do 200 mm z tvárnic ztraceného bednění včetně výplně z betonu tř. C 16/20</t>
  </si>
  <si>
    <t>-1410220104</t>
  </si>
  <si>
    <t>Základové zdi z tvárnic ztraceného bednění včetně výplně z betonu bez zvláštních nároků na vliv prostředí třídy C 16/20, tloušťky zdiva přes 150 do 200 mm</t>
  </si>
  <si>
    <t>https://podminky.urs.cz/item/CS_URS_2021_01/279113132</t>
  </si>
  <si>
    <t>12,00/0,20</t>
  </si>
  <si>
    <t>Svislé a kompletní konstrukce</t>
  </si>
  <si>
    <t>12</t>
  </si>
  <si>
    <t>310901113</t>
  </si>
  <si>
    <t>Úprava líce režného zdiva prováděného bez lišt bez spárování</t>
  </si>
  <si>
    <t>835257862</t>
  </si>
  <si>
    <t>Úprava líce při zdění režného zdiva bez spárování jakékoliv vazby, popř. předlohy, prováděná volně bez lišt (např. do šňůry)</t>
  </si>
  <si>
    <t>https://podminky.urs.cz/item/CS_URS_2021_01/310901113</t>
  </si>
  <si>
    <t>13,00/0,25</t>
  </si>
  <si>
    <t>13</t>
  </si>
  <si>
    <t>312232014</t>
  </si>
  <si>
    <t>Zdivo výplňové z cihel plných lícových dl 290 mm P60 na MVC včetně spárování</t>
  </si>
  <si>
    <t>263826531</t>
  </si>
  <si>
    <t>Zdivo z cihel pálených výplňové z cihel lícových, včetně spárování pevnosti P 60, na maltu MVC dl. 290 mm ( český formát 290x140x65 mm) plných</t>
  </si>
  <si>
    <t>https://podminky.urs.cz/item/CS_URS_2021_01/312232014</t>
  </si>
  <si>
    <t>Komunikace pozemní</t>
  </si>
  <si>
    <t>14</t>
  </si>
  <si>
    <t>564851111</t>
  </si>
  <si>
    <t>Podklad ze štěrkodrtě ŠD tl 150 mm</t>
  </si>
  <si>
    <t>-1526403797</t>
  </si>
  <si>
    <t>Podklad ze štěrkodrti ŠD s rozprostřením a zhutněním, po zhutnění tl. 150 mm</t>
  </si>
  <si>
    <t>https://podminky.urs.cz/item/CS_URS_2021_01/564851111</t>
  </si>
  <si>
    <t>62</t>
  </si>
  <si>
    <t>Úprava povrchů vnějších</t>
  </si>
  <si>
    <t>622325312</t>
  </si>
  <si>
    <t>Oprava vnější vápenocementové štukové omítky složitosti 2 v rozsahu do 30%</t>
  </si>
  <si>
    <t>1115880349</t>
  </si>
  <si>
    <t>Oprava vápenocementové omítky vnějších ploch stupně členitosti 2 štukové, v rozsahu opravované plochy přes 20 do 30%</t>
  </si>
  <si>
    <t>https://podminky.urs.cz/item/CS_URS_2021_01/622325312</t>
  </si>
  <si>
    <t>16</t>
  </si>
  <si>
    <t>622821002</t>
  </si>
  <si>
    <t>Vnější sanační štuková omítka pro vlhké zdivo prováděná ručně</t>
  </si>
  <si>
    <t>922113359</t>
  </si>
  <si>
    <t>Sanační omítka vnějších ploch stěn pro vlhké zdivo, prováděná včetně sanačního postřiku tl. do 5 mm, tl. jádrové omítky do 20 mm ručně štuková</t>
  </si>
  <si>
    <t>https://podminky.urs.cz/item/CS_URS_2021_01/622821002</t>
  </si>
  <si>
    <t>17</t>
  </si>
  <si>
    <t>622821031</t>
  </si>
  <si>
    <t>Vnější vyrovnávací sanační omítka prováděná ručně</t>
  </si>
  <si>
    <t>-1806465923</t>
  </si>
  <si>
    <t>Sanační omítka vnějších ploch stěn vyrovnávací vrstva, prováděná v tl. do 20 mm ručně</t>
  </si>
  <si>
    <t>https://podminky.urs.cz/item/CS_URS_2021_01/622821031</t>
  </si>
  <si>
    <t>18</t>
  </si>
  <si>
    <t>629991011</t>
  </si>
  <si>
    <t>Zakrytí výplní otvorů a svislých ploch fólií přilepenou lepící páskou</t>
  </si>
  <si>
    <t>674031141</t>
  </si>
  <si>
    <t>Zakrytí vnějších ploch před znečištěním včetně pozdějšího odkrytí výplní otvorů a svislých ploch fólií přilepenou lepící páskou</t>
  </si>
  <si>
    <t>https://podminky.urs.cz/item/CS_URS_2021_01/629991011</t>
  </si>
  <si>
    <t>3,60*1,20</t>
  </si>
  <si>
    <t>1,05*2,30</t>
  </si>
  <si>
    <t>0,60*1,20</t>
  </si>
  <si>
    <t>1,45*1,20</t>
  </si>
  <si>
    <t>1,45*2,30</t>
  </si>
  <si>
    <t>2*0,95*1,20</t>
  </si>
  <si>
    <t>1,40*2,03</t>
  </si>
  <si>
    <t>19</t>
  </si>
  <si>
    <t>629995101</t>
  </si>
  <si>
    <t>Očištění vnějších ploch tlakovou vodou</t>
  </si>
  <si>
    <t>1496050414</t>
  </si>
  <si>
    <t>Očištění vnějších ploch tlakovou vodou omytím</t>
  </si>
  <si>
    <t>https://podminky.urs.cz/item/CS_URS_2021_01/629995101</t>
  </si>
  <si>
    <t>20</t>
  </si>
  <si>
    <t>636211131</t>
  </si>
  <si>
    <t>Dlažba z cihel pálených dl 290 mm do štěrku naplocho</t>
  </si>
  <si>
    <t>728655331</t>
  </si>
  <si>
    <t>Dlažba z cihel pálených plných dl. 290 mm se zalitím spár na celou výšku cementovou maltou pro spárování do štěrku, kladených naplocho</t>
  </si>
  <si>
    <t>https://podminky.urs.cz/item/CS_URS_2021_01/636211131</t>
  </si>
  <si>
    <t>637311131</t>
  </si>
  <si>
    <t>Okapový chodník z betonových záhonových obrubníků lože beton</t>
  </si>
  <si>
    <t>m</t>
  </si>
  <si>
    <t>-97138465</t>
  </si>
  <si>
    <t>Okapový chodník z obrubníků betonových zahradních, se zalitím spár cementovou maltou do lože z betonu prostého</t>
  </si>
  <si>
    <t>https://podminky.urs.cz/item/CS_URS_2021_01/637311131</t>
  </si>
  <si>
    <t>Ostatní konstrukce a práce, bourání</t>
  </si>
  <si>
    <t>22</t>
  </si>
  <si>
    <t>936001001</t>
  </si>
  <si>
    <t>Montáž prvků městské a zahradní architektury hmotnosti do 0,1 t</t>
  </si>
  <si>
    <t>kus</t>
  </si>
  <si>
    <t>-1778094530</t>
  </si>
  <si>
    <t>https://podminky.urs.cz/item/CS_URS_2021_01/936001001</t>
  </si>
  <si>
    <t>23</t>
  </si>
  <si>
    <t>74910193</t>
  </si>
  <si>
    <t>mříže ke stromům bez rámu tvárná litina kruhové otvory 18mm/1000x1000/x300mm</t>
  </si>
  <si>
    <t>826404774</t>
  </si>
  <si>
    <t>https://podminky.urs.cz/item/CS_URS_2021_01/74910193</t>
  </si>
  <si>
    <t>24</t>
  </si>
  <si>
    <t>965-R.pol.01</t>
  </si>
  <si>
    <t>Demontáž prvků na fasádě (vitrína, státní znak,…) a zpětné osazení</t>
  </si>
  <si>
    <t>kompl</t>
  </si>
  <si>
    <t>1267319871</t>
  </si>
  <si>
    <t>25</t>
  </si>
  <si>
    <t>965-R.pol.02</t>
  </si>
  <si>
    <t>Přesunutí HUP</t>
  </si>
  <si>
    <t>1053530309</t>
  </si>
  <si>
    <t>26</t>
  </si>
  <si>
    <t>965-R.pol.03</t>
  </si>
  <si>
    <t>Úprava zhlaví studny</t>
  </si>
  <si>
    <t>812499065</t>
  </si>
  <si>
    <t>94</t>
  </si>
  <si>
    <t>Lešení a stavební výtahy</t>
  </si>
  <si>
    <t>27</t>
  </si>
  <si>
    <t>941111121</t>
  </si>
  <si>
    <t>Montáž lešení řadového trubkového lehkého s podlahami zatížení do 200 kg/m2 š do 1,2 m v do 10 m</t>
  </si>
  <si>
    <t>-939147789</t>
  </si>
  <si>
    <t>Montáž lešení řadového trubkového lehkého pracovního s podlahami s provozním zatížením tř. 3 do 200 kg/m2 šířky tř. W09 přes 0,9 do 1,2 m, výšky do 10 m</t>
  </si>
  <si>
    <t>https://podminky.urs.cz/item/CS_URS_2021_01/941111121</t>
  </si>
  <si>
    <t>28</t>
  </si>
  <si>
    <t>941111221</t>
  </si>
  <si>
    <t>Příplatek k lešení řadovému trubkovému lehkému s podlahami š 1,2 m v 10 m za první a ZKD den použití</t>
  </si>
  <si>
    <t>-130088242</t>
  </si>
  <si>
    <t>Montáž lešení řadového trubkového lehkého pracovního s podlahami s provozním zatížením tř. 3 do 200 kg/m2 Příplatek za první a každý další den použití lešení k ceně -1121</t>
  </si>
  <si>
    <t>https://podminky.urs.cz/item/CS_URS_2021_01/941111221</t>
  </si>
  <si>
    <t>125*30 'Přepočtené koeficientem množství</t>
  </si>
  <si>
    <t>29</t>
  </si>
  <si>
    <t>941111821</t>
  </si>
  <si>
    <t>Demontáž lešení řadového trubkového lehkého s podlahami zatížení do 200 kg/m2 š do 1,2 m v do 10 m</t>
  </si>
  <si>
    <t>691238927</t>
  </si>
  <si>
    <t>Demontáž lešení řadového trubkového lehkého pracovního s podlahami s provozním zatížením tř. 3 do 200 kg/m2 šířky tř. W09 přes 0,9 do 1,2 m, výšky do 10 m</t>
  </si>
  <si>
    <t>https://podminky.urs.cz/item/CS_URS_2021_01/941111821</t>
  </si>
  <si>
    <t>96</t>
  </si>
  <si>
    <t>Bourání konstrukcí</t>
  </si>
  <si>
    <t>30</t>
  </si>
  <si>
    <t>890411811</t>
  </si>
  <si>
    <t>Bourání šachet z prefabrikovaných skruží ručně obestavěného prostoru do 1,5 m3</t>
  </si>
  <si>
    <t>-2083802045</t>
  </si>
  <si>
    <t>Bourání šachet a jímek ručně velikosti obestavěného prostoru do 1,5 m3 z prefabrikovaných skruží</t>
  </si>
  <si>
    <t>https://podminky.urs.cz/item/CS_URS_2021_01/890411811</t>
  </si>
  <si>
    <t>"skruž"3,14*1,20*0,50*0,09</t>
  </si>
  <si>
    <t>31</t>
  </si>
  <si>
    <t>899301811</t>
  </si>
  <si>
    <t>Demontáž poklopů betonových nebo ŽB včetně rámu hmotnosti do 50 kg</t>
  </si>
  <si>
    <t>-578164713</t>
  </si>
  <si>
    <t>Demontáž poklopů betonových a železobetonových včetně rámu, hmotnosti jednotlivě do 50 kg</t>
  </si>
  <si>
    <t>https://podminky.urs.cz/item/CS_URS_2021_01/899301811</t>
  </si>
  <si>
    <t>"studna zakrytí"2</t>
  </si>
  <si>
    <t>32</t>
  </si>
  <si>
    <t>919735111</t>
  </si>
  <si>
    <t>Řezání stávajícího živičného krytu hl do 50 mm</t>
  </si>
  <si>
    <t>-753380910</t>
  </si>
  <si>
    <t>Řezání stávajícího živičného krytu nebo podkladu hloubky do 50 mm</t>
  </si>
  <si>
    <t>https://podminky.urs.cz/item/CS_URS_2021_01/919735111</t>
  </si>
  <si>
    <t>33</t>
  </si>
  <si>
    <t>961022311</t>
  </si>
  <si>
    <t>Bourání základů ze zdiva smíšeného</t>
  </si>
  <si>
    <t>42422334</t>
  </si>
  <si>
    <t>Bourání základů ze zdiva smíšeného na jakoukoli maltu</t>
  </si>
  <si>
    <t>https://podminky.urs.cz/item/CS_URS_2021_01/961022311</t>
  </si>
  <si>
    <t>"oplocení sloupky" 7*0,40*0,40*0,60</t>
  </si>
  <si>
    <t>34</t>
  </si>
  <si>
    <t>962032231</t>
  </si>
  <si>
    <t>Bourání zdiva z cihel pálených nebo vápenopískových na MV nebo MVC přes 1 m3</t>
  </si>
  <si>
    <t>-1081237075</t>
  </si>
  <si>
    <t>Bourání zdiva nadzákladového z cihel nebo tvárnic z cihel pálených nebo vápenopískových, na maltu vápennou nebo vápenocementovou, objemu přes 1 m3</t>
  </si>
  <si>
    <t>https://podminky.urs.cz/item/CS_URS_2021_01/962032231</t>
  </si>
  <si>
    <t>"podezdívka"(13,85+0,45)*0,70</t>
  </si>
  <si>
    <t>35</t>
  </si>
  <si>
    <t>962032314</t>
  </si>
  <si>
    <t>Bourání pilířů cihelných z dutých nebo plných cihel pálených i nepálených na jakoukoli maltu</t>
  </si>
  <si>
    <t>-1028156542</t>
  </si>
  <si>
    <t>Bourání zdiva nadzákladového z cihel nebo tvárnic pilířů cihelných průřezu do 0,36 m2</t>
  </si>
  <si>
    <t>https://podminky.urs.cz/item/CS_URS_2021_01/962032314</t>
  </si>
  <si>
    <t>"oplocení terasy" 7*0,45*0,30*0,80</t>
  </si>
  <si>
    <t>36</t>
  </si>
  <si>
    <t>963042819</t>
  </si>
  <si>
    <t>Bourání schodišťových stupňů betonových zhotovených na místě</t>
  </si>
  <si>
    <t>-397981077</t>
  </si>
  <si>
    <t>https://podminky.urs.cz/item/CS_URS_2021_01/963042819</t>
  </si>
  <si>
    <t>"schody na terasu" 5*2,00</t>
  </si>
  <si>
    <t>37</t>
  </si>
  <si>
    <t>965042241</t>
  </si>
  <si>
    <t>Bourání podkladů pod dlažby nebo mazanin betonových nebo z litého asfaltu tl přes 100 mm pl přes 4 m2</t>
  </si>
  <si>
    <t>224497097</t>
  </si>
  <si>
    <t>Bourání mazanin betonových nebo z litého asfaltu tl. přes 100 mm, plochy přes 4 m2</t>
  </si>
  <si>
    <t>https://podminky.urs.cz/item/CS_URS_2021_01/965042241</t>
  </si>
  <si>
    <t>"schody podél objektu" 22,00*0,25</t>
  </si>
  <si>
    <t>38</t>
  </si>
  <si>
    <t>966003818</t>
  </si>
  <si>
    <t>Rozebrání oplocení s příčníky a ocelovými sloupky z prken a latí</t>
  </si>
  <si>
    <t>1881535600</t>
  </si>
  <si>
    <t>Rozebrání dřevěného oplocení se sloupky osové vzdálenosti do 4,00 m, výšky do 2,50 m, osazených do hloubky 1,00 m s příčníky a ocelovými sloupky z prken a latí</t>
  </si>
  <si>
    <t>https://podminky.urs.cz/item/CS_URS_2021_01/966003818</t>
  </si>
  <si>
    <t>"oplocení"4,20</t>
  </si>
  <si>
    <t>"terasa"2,00+1,95+3,17+1,40+2,00+1,03+1,30+2,30+1,50</t>
  </si>
  <si>
    <t>39</t>
  </si>
  <si>
    <t>966073810</t>
  </si>
  <si>
    <t>Rozebrání vrat a vrátek k oplocení plochy do 2 m2</t>
  </si>
  <si>
    <t>174934636</t>
  </si>
  <si>
    <t>Rozebrání vrat a vrátek k oplocení plochy jednotlivě do 2 m2</t>
  </si>
  <si>
    <t>https://podminky.urs.cz/item/CS_URS_2021_01/966073810</t>
  </si>
  <si>
    <t>"vrátka"1</t>
  </si>
  <si>
    <t>40</t>
  </si>
  <si>
    <t>966073811</t>
  </si>
  <si>
    <t>Rozebrání vrat a vrátek k oplocení plochy do 6 m2</t>
  </si>
  <si>
    <t>-1808345786</t>
  </si>
  <si>
    <t>Rozebrání vrat a vrátek k oplocení plochy jednotlivě přes 2 do 6 m2</t>
  </si>
  <si>
    <t>https://podminky.urs.cz/item/CS_URS_2021_01/966073811</t>
  </si>
  <si>
    <t>"vrata"1,00</t>
  </si>
  <si>
    <t>41</t>
  </si>
  <si>
    <t>978015331</t>
  </si>
  <si>
    <t>Otlučení (osekání) vnější vápenné nebo vápenocementové omítky stupně členitosti 1 a 2 rozsahu do 20%</t>
  </si>
  <si>
    <t>-409525031</t>
  </si>
  <si>
    <t>Otlučení vápenných nebo vápenocementových omítek vnějších ploch s vyškrabáním spar a s očištěním zdiva stupně členitosti 1 a 2, v rozsahu přes 10 do 20 %</t>
  </si>
  <si>
    <t>https://podminky.urs.cz/item/CS_URS_2021_01/978015331</t>
  </si>
  <si>
    <t>42</t>
  </si>
  <si>
    <t>978059611</t>
  </si>
  <si>
    <t>Odsekání a odebrání obkladů stěn z vnějších obkládaček plochy do 1 m2</t>
  </si>
  <si>
    <t>-1694982407</t>
  </si>
  <si>
    <t>Odsekání obkladů stěn včetně otlučení podkladní omítky až na zdivo z obkládaček vnějších, z jakýchkoliv materiálů, plochy do 1 m2</t>
  </si>
  <si>
    <t>https://podminky.urs.cz/item/CS_URS_2021_01/978059611</t>
  </si>
  <si>
    <t>"sokl"21,00</t>
  </si>
  <si>
    <t>"sokl zídky"14,00*1,15</t>
  </si>
  <si>
    <t>997</t>
  </si>
  <si>
    <t>Přesun sutě</t>
  </si>
  <si>
    <t>43</t>
  </si>
  <si>
    <t>997013212</t>
  </si>
  <si>
    <t>Vnitrostaveništní doprava suti a vybouraných hmot pro budovy v do 9 m ručně</t>
  </si>
  <si>
    <t>618477952</t>
  </si>
  <si>
    <t>Vnitrostaveništní doprava suti a vybouraných hmot vodorovně do 50 m svisle ručně pro budovy a haly výšky přes 6 do 9 m</t>
  </si>
  <si>
    <t>https://podminky.urs.cz/item/CS_URS_2021_01/997013212</t>
  </si>
  <si>
    <t>44</t>
  </si>
  <si>
    <t>997013501</t>
  </si>
  <si>
    <t>Odvoz suti a vybouraných hmot na skládku nebo meziskládku do 1 km se složením</t>
  </si>
  <si>
    <t>-916093484</t>
  </si>
  <si>
    <t>Odvoz suti a vybouraných hmot na skládku nebo meziskládku se složením, na vzdálenost do 1 km</t>
  </si>
  <si>
    <t>https://podminky.urs.cz/item/CS_URS_2021_01/997013501</t>
  </si>
  <si>
    <t>45</t>
  </si>
  <si>
    <t>997013509</t>
  </si>
  <si>
    <t>Příplatek k odvozu suti a vybouraných hmot na skládku ZKD 1 km přes 1 km</t>
  </si>
  <si>
    <t>-776203106</t>
  </si>
  <si>
    <t>Odvoz suti a vybouraných hmot na skládku nebo meziskládku se složením, na vzdálenost Příplatek k ceně za každý další i započatý 1 km přes 1 km</t>
  </si>
  <si>
    <t>https://podminky.urs.cz/item/CS_URS_2021_01/997013509</t>
  </si>
  <si>
    <t>48,277*24 'Přepočtené koeficientem množství</t>
  </si>
  <si>
    <t>46</t>
  </si>
  <si>
    <t>997013631</t>
  </si>
  <si>
    <t>Poplatek za uložení na skládce (skládkovné) stavebního odpadu směsného kód odpadu 17 09 04</t>
  </si>
  <si>
    <t>-740150443</t>
  </si>
  <si>
    <t>Poplatek za uložení stavebního odpadu na skládce (skládkovné) směsného stavebního a demoličního zatříděného do Katalogu odpadů pod kódem 17 09 04</t>
  </si>
  <si>
    <t>https://podminky.urs.cz/item/CS_URS_2021_01/997013631</t>
  </si>
  <si>
    <t>PSV</t>
  </si>
  <si>
    <t>Práce a dodávky PSV</t>
  </si>
  <si>
    <t>711</t>
  </si>
  <si>
    <t>Izolace proti vodě, vlhkosti a plynům</t>
  </si>
  <si>
    <t>47</t>
  </si>
  <si>
    <t>711111001</t>
  </si>
  <si>
    <t>Provedení izolace proti zemní vlhkosti vodorovné za studena nátěrem penetračním</t>
  </si>
  <si>
    <t>1794044700</t>
  </si>
  <si>
    <t>Provedení izolace proti zemní vlhkosti natěradly a tmely za studena na ploše vodorovné V nátěrem penetračním</t>
  </si>
  <si>
    <t>https://podminky.urs.cz/item/CS_URS_2021_01/711111001</t>
  </si>
  <si>
    <t>(7,10*2+9,35)*0,25</t>
  </si>
  <si>
    <t>48</t>
  </si>
  <si>
    <t>11163150</t>
  </si>
  <si>
    <t>lak penetrační asfaltový</t>
  </si>
  <si>
    <t>1557591329</t>
  </si>
  <si>
    <t>https://podminky.urs.cz/item/CS_URS_2021_01/11163150</t>
  </si>
  <si>
    <t>5,888*0,00033 'Přepočtené koeficientem množství</t>
  </si>
  <si>
    <t>49</t>
  </si>
  <si>
    <t>711141559</t>
  </si>
  <si>
    <t>Provedení izolace proti zemní vlhkosti pásy přitavením vodorovné NAIP</t>
  </si>
  <si>
    <t>47052507</t>
  </si>
  <si>
    <t>Provedení izolace proti zemní vlhkosti pásy přitavením NAIP na ploše vodorovné V</t>
  </si>
  <si>
    <t>https://podminky.urs.cz/item/CS_URS_2021_01/711141559</t>
  </si>
  <si>
    <t>50</t>
  </si>
  <si>
    <t>BTX.40000007</t>
  </si>
  <si>
    <t>BITUBITAGIT PE V60 S35 (role/10m2)</t>
  </si>
  <si>
    <t>148935331</t>
  </si>
  <si>
    <t>5,888*1,1655 'Přepočtené koeficientem množství</t>
  </si>
  <si>
    <t>51</t>
  </si>
  <si>
    <t>998711101</t>
  </si>
  <si>
    <t>Přesun hmot tonážní pro izolace proti vodě, vlhkosti a plynům v objektech výšky do 6 m</t>
  </si>
  <si>
    <t>-957554807</t>
  </si>
  <si>
    <t>Přesun hmot pro izolace proti vodě, vlhkosti a plynům stanovený z hmotnosti přesunovaného materiálu vodorovná dopravní vzdálenost do 50 m v objektech výšky do 6 m</t>
  </si>
  <si>
    <t>https://podminky.urs.cz/item/CS_URS_2021_01/998711101</t>
  </si>
  <si>
    <t>52</t>
  </si>
  <si>
    <t>998711181</t>
  </si>
  <si>
    <t>Příplatek k přesunu hmot tonážní 711 prováděný bez použití mechanizace</t>
  </si>
  <si>
    <t>-727836001</t>
  </si>
  <si>
    <t>Přesun hmot pro izolace proti vodě, vlhkosti a plynům stanovený z hmotnosti přesunovaného materiálu Příplatek k cenám za přesun prováděný bez použití mechanizace pro jakoukoliv výšku objektu</t>
  </si>
  <si>
    <t>https://podminky.urs.cz/item/CS_URS_2021_01/998711181</t>
  </si>
  <si>
    <t>762</t>
  </si>
  <si>
    <t>Konstrukce tesařské</t>
  </si>
  <si>
    <t>53</t>
  </si>
  <si>
    <t>762951004</t>
  </si>
  <si>
    <t>Montáž podkladního roštu dřevěné terasy z plných profilů osové vzdálenosti podpěr přes 550 mm</t>
  </si>
  <si>
    <t>-1466233028</t>
  </si>
  <si>
    <t>Montáž terasy podkladního roštu z profilů plných, osové vzdálenosti podpěr přes 550 mm</t>
  </si>
  <si>
    <t>https://podminky.urs.cz/item/CS_URS_2021_01/762951004</t>
  </si>
  <si>
    <t>54</t>
  </si>
  <si>
    <t>60512125</t>
  </si>
  <si>
    <t>hranol stavební řezivo průřezu do 120cm2 do dl 6m</t>
  </si>
  <si>
    <t>222145499</t>
  </si>
  <si>
    <t>https://podminky.urs.cz/item/CS_URS_2021_01/60512125</t>
  </si>
  <si>
    <t>61,00*0,06*0,06</t>
  </si>
  <si>
    <t>0,22*1,1 'Přepočtené koeficientem množství</t>
  </si>
  <si>
    <t>55</t>
  </si>
  <si>
    <t>762952012</t>
  </si>
  <si>
    <t>Montáž teras z prken š do 120 mm z dřevin tvrdých šroubovaných broušených bez povrchové úpravy</t>
  </si>
  <si>
    <t>-2070437215</t>
  </si>
  <si>
    <t>Montáž terasy nášlapné vrstvy z prken z dřevin tvrdých nebo neobyčejně tvrdých, s broušením, omytím a kartáčováním, bez povrchové úpravy, spojovaných šroubováním, šířky přes 90 do 120 mm</t>
  </si>
  <si>
    <t>https://podminky.urs.cz/item/CS_URS_2021_01/762952012</t>
  </si>
  <si>
    <t>56</t>
  </si>
  <si>
    <t>61198124</t>
  </si>
  <si>
    <t>terasový profil dřevěný tl 27mm sibiřský modřín</t>
  </si>
  <si>
    <t>-883838742</t>
  </si>
  <si>
    <t>https://podminky.urs.cz/item/CS_URS_2021_01/61198124</t>
  </si>
  <si>
    <t>61*1,08 'Přepočtené koeficientem množství</t>
  </si>
  <si>
    <t>57</t>
  </si>
  <si>
    <t>762952101</t>
  </si>
  <si>
    <t>Ukončovací lišta terasy</t>
  </si>
  <si>
    <t>112466455</t>
  </si>
  <si>
    <t>Montáž terasy nášlapné vrstvy z prken z dřevoplastu, bez povrchové úpravy, spojovaných ukončovací lišta připevněná šroubováním</t>
  </si>
  <si>
    <t>https://podminky.urs.cz/item/CS_URS_2021_01/762952101</t>
  </si>
  <si>
    <t>58</t>
  </si>
  <si>
    <t>998762101</t>
  </si>
  <si>
    <t>Přesun hmot tonážní pro kce tesařské v objektech v do 6 m</t>
  </si>
  <si>
    <t>1093947885</t>
  </si>
  <si>
    <t>Přesun hmot pro konstrukce tesařské stanovený z hmotnosti přesunovaného materiálu vodorovná dopravní vzdálenost do 50 m v objektech výšky do 6 m</t>
  </si>
  <si>
    <t>https://podminky.urs.cz/item/CS_URS_2021_01/998762101</t>
  </si>
  <si>
    <t>59</t>
  </si>
  <si>
    <t>998762181</t>
  </si>
  <si>
    <t>Příplatek k přesunu hmot tonážní 762 prováděný bez použití mechanizace</t>
  </si>
  <si>
    <t>-722116826</t>
  </si>
  <si>
    <t>Přesun hmot pro konstrukce tesařské stanovený z hmotnosti přesunovaného materiálu Příplatek k cenám za přesun prováděný bez použití mechanizace pro jakoukoliv výšku objektu</t>
  </si>
  <si>
    <t>https://podminky.urs.cz/item/CS_URS_2021_01/998762181</t>
  </si>
  <si>
    <t>764</t>
  </si>
  <si>
    <t>Konstrukce klempířské</t>
  </si>
  <si>
    <t>60</t>
  </si>
  <si>
    <t>764004861</t>
  </si>
  <si>
    <t>Demontáž svodu do suti</t>
  </si>
  <si>
    <t>-858365880</t>
  </si>
  <si>
    <t>Demontáž klempířských konstrukcí svodu do suti</t>
  </si>
  <si>
    <t>https://podminky.urs.cz/item/CS_URS_2021_01/764004861</t>
  </si>
  <si>
    <t>2*4,50</t>
  </si>
  <si>
    <t>61</t>
  </si>
  <si>
    <t>764508131</t>
  </si>
  <si>
    <t>Montáž kruhového svodu</t>
  </si>
  <si>
    <t>-503804867</t>
  </si>
  <si>
    <t>Montáž svodu kruhového, průměru svodu</t>
  </si>
  <si>
    <t>https://podminky.urs.cz/item/CS_URS_2021_01/764508131</t>
  </si>
  <si>
    <t>764508132</t>
  </si>
  <si>
    <t>Montáž objímky kruhového svodu</t>
  </si>
  <si>
    <t>-1651945108</t>
  </si>
  <si>
    <t>Montáž svodu kruhového, průměru objímek</t>
  </si>
  <si>
    <t>https://podminky.urs.cz/item/CS_URS_2021_01/764508132</t>
  </si>
  <si>
    <t>2*3</t>
  </si>
  <si>
    <t>63</t>
  </si>
  <si>
    <t>55344329</t>
  </si>
  <si>
    <t>objímka svodu Pz 80mm trn 150mm</t>
  </si>
  <si>
    <t>1012951542</t>
  </si>
  <si>
    <t>https://podminky.urs.cz/item/CS_URS_2021_01/55344329</t>
  </si>
  <si>
    <t>64</t>
  </si>
  <si>
    <t>764508134</t>
  </si>
  <si>
    <t>Montáž horního dvojitého kolena kruhového svodu</t>
  </si>
  <si>
    <t>-229816262</t>
  </si>
  <si>
    <t>Montáž svodu kruhového, průměru kolen horních dvojitých</t>
  </si>
  <si>
    <t>https://podminky.urs.cz/item/CS_URS_2021_01/764508134</t>
  </si>
  <si>
    <t>65</t>
  </si>
  <si>
    <t>998764102</t>
  </si>
  <si>
    <t>Přesun hmot tonážní pro konstrukce klempířské v objektech v do 12 m</t>
  </si>
  <si>
    <t>529056849</t>
  </si>
  <si>
    <t>Přesun hmot pro konstrukce klempířské stanovený z hmotnosti přesunovaného materiálu vodorovná dopravní vzdálenost do 50 m v objektech výšky přes 6 do 12 m</t>
  </si>
  <si>
    <t>https://podminky.urs.cz/item/CS_URS_2021_01/998764102</t>
  </si>
  <si>
    <t>66</t>
  </si>
  <si>
    <t>998764181</t>
  </si>
  <si>
    <t>Příplatek k přesunu hmot tonážní 764 prováděný bez použití mechanizace</t>
  </si>
  <si>
    <t>-1832549969</t>
  </si>
  <si>
    <t>Přesun hmot pro konstrukce klempířské stanovený z hmotnosti přesunovaného materiálu Příplatek k cenám za přesun prováděný bez použití mechanizace pro jakoukoliv výšku objektu</t>
  </si>
  <si>
    <t>https://podminky.urs.cz/item/CS_URS_2021_01/998764181</t>
  </si>
  <si>
    <t>767</t>
  </si>
  <si>
    <t>Konstrukce zámečnické</t>
  </si>
  <si>
    <t>67</t>
  </si>
  <si>
    <t>767165111</t>
  </si>
  <si>
    <t>Montáž zábradlí rovného madla z trubek nebo tenkostěnných profilů šroubovaného</t>
  </si>
  <si>
    <t>136717575</t>
  </si>
  <si>
    <t>Montáž zábradlí rovného madel z trubek nebo tenkostěnných profilů šroubováním</t>
  </si>
  <si>
    <t>https://podminky.urs.cz/item/CS_URS_2021_01/767165111</t>
  </si>
  <si>
    <t>68</t>
  </si>
  <si>
    <t>14550122</t>
  </si>
  <si>
    <t>profil ocelový obdélníkový svařovaný 40x20x2mm</t>
  </si>
  <si>
    <t>565210067</t>
  </si>
  <si>
    <t>https://podminky.urs.cz/item/CS_URS_2021_01/14550122</t>
  </si>
  <si>
    <t>29,00*1,80/1000</t>
  </si>
  <si>
    <t>0,052*1,08 'Přepočtené koeficientem množství</t>
  </si>
  <si>
    <t>69</t>
  </si>
  <si>
    <t>767995115</t>
  </si>
  <si>
    <t>Montáž atypických zámečnických konstrukcí hmotnosti do 100 kg</t>
  </si>
  <si>
    <t>kg</t>
  </si>
  <si>
    <t>1947892501</t>
  </si>
  <si>
    <t>Montáž ostatních atypických zámečnických konstrukcí hmotnosti přes 50 do 100 kg</t>
  </si>
  <si>
    <t>https://podminky.urs.cz/item/CS_URS_2021_01/767995115</t>
  </si>
  <si>
    <t>"nosný rošt terasy" 110,00*13,97</t>
  </si>
  <si>
    <t>70</t>
  </si>
  <si>
    <t>14550301</t>
  </si>
  <si>
    <t>profil ocelový čtvercový svařovaný 100x100x5mm</t>
  </si>
  <si>
    <t>492473874</t>
  </si>
  <si>
    <t>https://podminky.urs.cz/item/CS_URS_2021_01/14550301</t>
  </si>
  <si>
    <t>"nosný rošt terasy" 110,00*13,97/1000</t>
  </si>
  <si>
    <t>1,537*1,08 'Přepočtené koeficientem množství</t>
  </si>
  <si>
    <t>71</t>
  </si>
  <si>
    <t>998767101</t>
  </si>
  <si>
    <t>Přesun hmot tonážní pro zámečnické konstrukce v objektech v do 6 m</t>
  </si>
  <si>
    <t>-1979678676</t>
  </si>
  <si>
    <t>Přesun hmot pro zámečnické konstrukce stanovený z hmotnosti přesunovaného materiálu vodorovná dopravní vzdálenost do 50 m v objektech výšky do 6 m</t>
  </si>
  <si>
    <t>https://podminky.urs.cz/item/CS_URS_2021_01/998767101</t>
  </si>
  <si>
    <t>72</t>
  </si>
  <si>
    <t>998767181</t>
  </si>
  <si>
    <t>Příplatek k přesunu hmot tonážní 767 prováděný bez použití mechanizace</t>
  </si>
  <si>
    <t>2113010578</t>
  </si>
  <si>
    <t>Přesun hmot pro zámečnické konstrukce stanovený z hmotnosti přesunovaného materiálu Příplatek k cenám za přesun prováděný bez použití mechanizace pro jakoukoliv výšku objektu</t>
  </si>
  <si>
    <t>https://podminky.urs.cz/item/CS_URS_2021_01/998767181</t>
  </si>
  <si>
    <t>783</t>
  </si>
  <si>
    <t>Dokončovací práce - nátěry</t>
  </si>
  <si>
    <t>73</t>
  </si>
  <si>
    <t>783201403</t>
  </si>
  <si>
    <t>Oprášení tesařských konstrukcí před provedením nátěru</t>
  </si>
  <si>
    <t>209463068</t>
  </si>
  <si>
    <t>Příprava podkladu tesařských konstrukcí před provedením nátěru oprášení</t>
  </si>
  <si>
    <t>https://podminky.urs.cz/item/CS_URS_2021_01/783201403</t>
  </si>
  <si>
    <t>74</t>
  </si>
  <si>
    <t>783264101</t>
  </si>
  <si>
    <t>Základní jednonásobný olejový nátěr tesařských konstrukcí</t>
  </si>
  <si>
    <t>-814570493</t>
  </si>
  <si>
    <t>Základní nátěr tesařských konstrukcí jednonásobný olejový</t>
  </si>
  <si>
    <t>https://podminky.urs.cz/item/CS_URS_2021_01/783264101</t>
  </si>
  <si>
    <t>75</t>
  </si>
  <si>
    <t>783267101</t>
  </si>
  <si>
    <t>Krycí jednonásobný olejový nátěr tesařských konstrukcí</t>
  </si>
  <si>
    <t>-492991272</t>
  </si>
  <si>
    <t>Krycí nátěr tesařských konstrukcí jednonásobný olejový</t>
  </si>
  <si>
    <t>https://podminky.urs.cz/item/CS_URS_2021_01/783267101</t>
  </si>
  <si>
    <t>76</t>
  </si>
  <si>
    <t>783801401</t>
  </si>
  <si>
    <t>Ometení omítek před provedením nátěru</t>
  </si>
  <si>
    <t>-1530909461</t>
  </si>
  <si>
    <t>Příprava podkladu omítek před provedením nátěru ometení</t>
  </si>
  <si>
    <t>https://podminky.urs.cz/item/CS_URS_2021_01/783801401</t>
  </si>
  <si>
    <t>77</t>
  </si>
  <si>
    <t>783823133</t>
  </si>
  <si>
    <t>Penetrační silikátový nátěr hladkých, tenkovrstvých zrnitých nebo štukových omítek</t>
  </si>
  <si>
    <t>-1608688433</t>
  </si>
  <si>
    <t>Penetrační nátěr omítek hladkých omítek hladkých, zrnitých tenkovrstvých nebo štukových stupně členitosti 1 a 2 silikátový</t>
  </si>
  <si>
    <t>https://podminky.urs.cz/item/CS_URS_2021_01/783823133</t>
  </si>
  <si>
    <t>125,00+21,00</t>
  </si>
  <si>
    <t>78</t>
  </si>
  <si>
    <t>783826615</t>
  </si>
  <si>
    <t>Hydrofobizační transparentní silikonový nátěr omítek stupně členitosti 1 a 2</t>
  </si>
  <si>
    <t>-1052180934</t>
  </si>
  <si>
    <t>Hydrofobizační nátěr omítek silikonový, transparentní, povrchů hladkých omítek hladkých, zrnitých tenkovrstvých nebo štukových stupně členitosti 1 a 2</t>
  </si>
  <si>
    <t>https://podminky.urs.cz/item/CS_URS_2021_01/783826615</t>
  </si>
  <si>
    <t>79</t>
  </si>
  <si>
    <t>783827423</t>
  </si>
  <si>
    <t>Krycí dvojnásobný silikátový nátěr omítek stupně členitosti 1 a 2</t>
  </si>
  <si>
    <t>767720613</t>
  </si>
  <si>
    <t>Krycí (ochranný ) nátěr omítek dvojnásobný hladkých omítek hladkých, zrnitých tenkovrstvých nebo štukových stupně členitosti 1 a 2 silikátový</t>
  </si>
  <si>
    <t>https://podminky.urs.cz/item/CS_URS_2021_01/783827423</t>
  </si>
  <si>
    <t>789</t>
  </si>
  <si>
    <t>Povrchové úpravy ocelových konstrukcí a technologických zařízení</t>
  </si>
  <si>
    <t>80</t>
  </si>
  <si>
    <t>789411533</t>
  </si>
  <si>
    <t>Žárové stříkání zařízení nečlenitých ZnAl 100 μm</t>
  </si>
  <si>
    <t>-1466093553</t>
  </si>
  <si>
    <t>Žárové stříkání zařízení slitinou zinacor ZnAl, s povrchem nečlenitým, tloušťky 100 μm</t>
  </si>
  <si>
    <t>https://podminky.urs.cz/item/CS_URS_2021_01/789411533</t>
  </si>
  <si>
    <t>"madlo" 29,00*(0,04+0,02)*2</t>
  </si>
  <si>
    <t>VRN</t>
  </si>
  <si>
    <t>Vedlejší rozpočtové náklady</t>
  </si>
  <si>
    <t>81</t>
  </si>
  <si>
    <t>030001000</t>
  </si>
  <si>
    <t>Zařízení staveniště</t>
  </si>
  <si>
    <t>1024</t>
  </si>
  <si>
    <t>-1189398373</t>
  </si>
  <si>
    <t>https://podminky.urs.cz/item/CS_URS_2021_01/030001000</t>
  </si>
  <si>
    <t>82</t>
  </si>
  <si>
    <t>045002000</t>
  </si>
  <si>
    <t>Kompletační a koordinační činnost</t>
  </si>
  <si>
    <t>-579192132</t>
  </si>
  <si>
    <t>https://podminky.urs.cz/item/CS_URS_2021_01/045002000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</si>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</sst>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3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1_01/113106123" TargetMode="External" /><Relationship Id="rId2" Type="http://schemas.openxmlformats.org/officeDocument/2006/relationships/hyperlink" Target="https://podminky.urs.cz/item/CS_URS_2021_01/113107123" TargetMode="External" /><Relationship Id="rId3" Type="http://schemas.openxmlformats.org/officeDocument/2006/relationships/hyperlink" Target="https://podminky.urs.cz/item/CS_URS_2021_01/113107141" TargetMode="External" /><Relationship Id="rId4" Type="http://schemas.openxmlformats.org/officeDocument/2006/relationships/hyperlink" Target="https://podminky.urs.cz/item/CS_URS_2021_01/132212111" TargetMode="External" /><Relationship Id="rId5" Type="http://schemas.openxmlformats.org/officeDocument/2006/relationships/hyperlink" Target="https://podminky.urs.cz/item/CS_URS_2021_01/162211201" TargetMode="External" /><Relationship Id="rId6" Type="http://schemas.openxmlformats.org/officeDocument/2006/relationships/hyperlink" Target="https://podminky.urs.cz/item/CS_URS_2021_01/171111103" TargetMode="External" /><Relationship Id="rId7" Type="http://schemas.openxmlformats.org/officeDocument/2006/relationships/hyperlink" Target="https://podminky.urs.cz/item/CS_URS_2021_01/181311103" TargetMode="External" /><Relationship Id="rId8" Type="http://schemas.openxmlformats.org/officeDocument/2006/relationships/hyperlink" Target="https://podminky.urs.cz/item/CS_URS_2021_01/10364101" TargetMode="External" /><Relationship Id="rId9" Type="http://schemas.openxmlformats.org/officeDocument/2006/relationships/hyperlink" Target="https://podminky.urs.cz/item/CS_URS_2021_01/183403153" TargetMode="External" /><Relationship Id="rId10" Type="http://schemas.openxmlformats.org/officeDocument/2006/relationships/hyperlink" Target="https://podminky.urs.cz/item/CS_URS_2021_01/274313611" TargetMode="External" /><Relationship Id="rId11" Type="http://schemas.openxmlformats.org/officeDocument/2006/relationships/hyperlink" Target="https://podminky.urs.cz/item/CS_URS_2021_01/279113132" TargetMode="External" /><Relationship Id="rId12" Type="http://schemas.openxmlformats.org/officeDocument/2006/relationships/hyperlink" Target="https://podminky.urs.cz/item/CS_URS_2021_01/310901113" TargetMode="External" /><Relationship Id="rId13" Type="http://schemas.openxmlformats.org/officeDocument/2006/relationships/hyperlink" Target="https://podminky.urs.cz/item/CS_URS_2021_01/312232014" TargetMode="External" /><Relationship Id="rId14" Type="http://schemas.openxmlformats.org/officeDocument/2006/relationships/hyperlink" Target="https://podminky.urs.cz/item/CS_URS_2021_01/564851111" TargetMode="External" /><Relationship Id="rId15" Type="http://schemas.openxmlformats.org/officeDocument/2006/relationships/hyperlink" Target="https://podminky.urs.cz/item/CS_URS_2021_01/622325312" TargetMode="External" /><Relationship Id="rId16" Type="http://schemas.openxmlformats.org/officeDocument/2006/relationships/hyperlink" Target="https://podminky.urs.cz/item/CS_URS_2021_01/622821002" TargetMode="External" /><Relationship Id="rId17" Type="http://schemas.openxmlformats.org/officeDocument/2006/relationships/hyperlink" Target="https://podminky.urs.cz/item/CS_URS_2021_01/622821031" TargetMode="External" /><Relationship Id="rId18" Type="http://schemas.openxmlformats.org/officeDocument/2006/relationships/hyperlink" Target="https://podminky.urs.cz/item/CS_URS_2021_01/629991011" TargetMode="External" /><Relationship Id="rId19" Type="http://schemas.openxmlformats.org/officeDocument/2006/relationships/hyperlink" Target="https://podminky.urs.cz/item/CS_URS_2021_01/629995101" TargetMode="External" /><Relationship Id="rId20" Type="http://schemas.openxmlformats.org/officeDocument/2006/relationships/hyperlink" Target="https://podminky.urs.cz/item/CS_URS_2021_01/636211131" TargetMode="External" /><Relationship Id="rId21" Type="http://schemas.openxmlformats.org/officeDocument/2006/relationships/hyperlink" Target="https://podminky.urs.cz/item/CS_URS_2021_01/637311131" TargetMode="External" /><Relationship Id="rId22" Type="http://schemas.openxmlformats.org/officeDocument/2006/relationships/hyperlink" Target="https://podminky.urs.cz/item/CS_URS_2021_01/936001001" TargetMode="External" /><Relationship Id="rId23" Type="http://schemas.openxmlformats.org/officeDocument/2006/relationships/hyperlink" Target="https://podminky.urs.cz/item/CS_URS_2021_01/74910193" TargetMode="External" /><Relationship Id="rId24" Type="http://schemas.openxmlformats.org/officeDocument/2006/relationships/hyperlink" Target="https://podminky.urs.cz/item/CS_URS_2021_01/941111121" TargetMode="External" /><Relationship Id="rId25" Type="http://schemas.openxmlformats.org/officeDocument/2006/relationships/hyperlink" Target="https://podminky.urs.cz/item/CS_URS_2021_01/941111221" TargetMode="External" /><Relationship Id="rId26" Type="http://schemas.openxmlformats.org/officeDocument/2006/relationships/hyperlink" Target="https://podminky.urs.cz/item/CS_URS_2021_01/941111821" TargetMode="External" /><Relationship Id="rId27" Type="http://schemas.openxmlformats.org/officeDocument/2006/relationships/hyperlink" Target="https://podminky.urs.cz/item/CS_URS_2021_01/890411811" TargetMode="External" /><Relationship Id="rId28" Type="http://schemas.openxmlformats.org/officeDocument/2006/relationships/hyperlink" Target="https://podminky.urs.cz/item/CS_URS_2021_01/899301811" TargetMode="External" /><Relationship Id="rId29" Type="http://schemas.openxmlformats.org/officeDocument/2006/relationships/hyperlink" Target="https://podminky.urs.cz/item/CS_URS_2021_01/919735111" TargetMode="External" /><Relationship Id="rId30" Type="http://schemas.openxmlformats.org/officeDocument/2006/relationships/hyperlink" Target="https://podminky.urs.cz/item/CS_URS_2021_01/961022311" TargetMode="External" /><Relationship Id="rId31" Type="http://schemas.openxmlformats.org/officeDocument/2006/relationships/hyperlink" Target="https://podminky.urs.cz/item/CS_URS_2021_01/962032231" TargetMode="External" /><Relationship Id="rId32" Type="http://schemas.openxmlformats.org/officeDocument/2006/relationships/hyperlink" Target="https://podminky.urs.cz/item/CS_URS_2021_01/962032314" TargetMode="External" /><Relationship Id="rId33" Type="http://schemas.openxmlformats.org/officeDocument/2006/relationships/hyperlink" Target="https://podminky.urs.cz/item/CS_URS_2021_01/963042819" TargetMode="External" /><Relationship Id="rId34" Type="http://schemas.openxmlformats.org/officeDocument/2006/relationships/hyperlink" Target="https://podminky.urs.cz/item/CS_URS_2021_01/965042241" TargetMode="External" /><Relationship Id="rId35" Type="http://schemas.openxmlformats.org/officeDocument/2006/relationships/hyperlink" Target="https://podminky.urs.cz/item/CS_URS_2021_01/966003818" TargetMode="External" /><Relationship Id="rId36" Type="http://schemas.openxmlformats.org/officeDocument/2006/relationships/hyperlink" Target="https://podminky.urs.cz/item/CS_URS_2021_01/966073810" TargetMode="External" /><Relationship Id="rId37" Type="http://schemas.openxmlformats.org/officeDocument/2006/relationships/hyperlink" Target="https://podminky.urs.cz/item/CS_URS_2021_01/966073811" TargetMode="External" /><Relationship Id="rId38" Type="http://schemas.openxmlformats.org/officeDocument/2006/relationships/hyperlink" Target="https://podminky.urs.cz/item/CS_URS_2021_01/978015331" TargetMode="External" /><Relationship Id="rId39" Type="http://schemas.openxmlformats.org/officeDocument/2006/relationships/hyperlink" Target="https://podminky.urs.cz/item/CS_URS_2021_01/978059611" TargetMode="External" /><Relationship Id="rId40" Type="http://schemas.openxmlformats.org/officeDocument/2006/relationships/hyperlink" Target="https://podminky.urs.cz/item/CS_URS_2021_01/997013212" TargetMode="External" /><Relationship Id="rId41" Type="http://schemas.openxmlformats.org/officeDocument/2006/relationships/hyperlink" Target="https://podminky.urs.cz/item/CS_URS_2021_01/997013501" TargetMode="External" /><Relationship Id="rId42" Type="http://schemas.openxmlformats.org/officeDocument/2006/relationships/hyperlink" Target="https://podminky.urs.cz/item/CS_URS_2021_01/997013509" TargetMode="External" /><Relationship Id="rId43" Type="http://schemas.openxmlformats.org/officeDocument/2006/relationships/hyperlink" Target="https://podminky.urs.cz/item/CS_URS_2021_01/997013631" TargetMode="External" /><Relationship Id="rId44" Type="http://schemas.openxmlformats.org/officeDocument/2006/relationships/hyperlink" Target="https://podminky.urs.cz/item/CS_URS_2021_01/711111001" TargetMode="External" /><Relationship Id="rId45" Type="http://schemas.openxmlformats.org/officeDocument/2006/relationships/hyperlink" Target="https://podminky.urs.cz/item/CS_URS_2021_01/11163150" TargetMode="External" /><Relationship Id="rId46" Type="http://schemas.openxmlformats.org/officeDocument/2006/relationships/hyperlink" Target="https://podminky.urs.cz/item/CS_URS_2021_01/711141559" TargetMode="External" /><Relationship Id="rId47" Type="http://schemas.openxmlformats.org/officeDocument/2006/relationships/hyperlink" Target="https://podminky.urs.cz/item/CS_URS_2021_01/998711101" TargetMode="External" /><Relationship Id="rId48" Type="http://schemas.openxmlformats.org/officeDocument/2006/relationships/hyperlink" Target="https://podminky.urs.cz/item/CS_URS_2021_01/998711181" TargetMode="External" /><Relationship Id="rId49" Type="http://schemas.openxmlformats.org/officeDocument/2006/relationships/hyperlink" Target="https://podminky.urs.cz/item/CS_URS_2021_01/762951004" TargetMode="External" /><Relationship Id="rId50" Type="http://schemas.openxmlformats.org/officeDocument/2006/relationships/hyperlink" Target="https://podminky.urs.cz/item/CS_URS_2021_01/60512125" TargetMode="External" /><Relationship Id="rId51" Type="http://schemas.openxmlformats.org/officeDocument/2006/relationships/hyperlink" Target="https://podminky.urs.cz/item/CS_URS_2021_01/762952012" TargetMode="External" /><Relationship Id="rId52" Type="http://schemas.openxmlformats.org/officeDocument/2006/relationships/hyperlink" Target="https://podminky.urs.cz/item/CS_URS_2021_01/61198124" TargetMode="External" /><Relationship Id="rId53" Type="http://schemas.openxmlformats.org/officeDocument/2006/relationships/hyperlink" Target="https://podminky.urs.cz/item/CS_URS_2021_01/762952101" TargetMode="External" /><Relationship Id="rId54" Type="http://schemas.openxmlformats.org/officeDocument/2006/relationships/hyperlink" Target="https://podminky.urs.cz/item/CS_URS_2021_01/998762101" TargetMode="External" /><Relationship Id="rId55" Type="http://schemas.openxmlformats.org/officeDocument/2006/relationships/hyperlink" Target="https://podminky.urs.cz/item/CS_URS_2021_01/998762181" TargetMode="External" /><Relationship Id="rId56" Type="http://schemas.openxmlformats.org/officeDocument/2006/relationships/hyperlink" Target="https://podminky.urs.cz/item/CS_URS_2021_01/764004861" TargetMode="External" /><Relationship Id="rId57" Type="http://schemas.openxmlformats.org/officeDocument/2006/relationships/hyperlink" Target="https://podminky.urs.cz/item/CS_URS_2021_01/764508131" TargetMode="External" /><Relationship Id="rId58" Type="http://schemas.openxmlformats.org/officeDocument/2006/relationships/hyperlink" Target="https://podminky.urs.cz/item/CS_URS_2021_01/764508132" TargetMode="External" /><Relationship Id="rId59" Type="http://schemas.openxmlformats.org/officeDocument/2006/relationships/hyperlink" Target="https://podminky.urs.cz/item/CS_URS_2021_01/55344329" TargetMode="External" /><Relationship Id="rId60" Type="http://schemas.openxmlformats.org/officeDocument/2006/relationships/hyperlink" Target="https://podminky.urs.cz/item/CS_URS_2021_01/764508134" TargetMode="External" /><Relationship Id="rId61" Type="http://schemas.openxmlformats.org/officeDocument/2006/relationships/hyperlink" Target="https://podminky.urs.cz/item/CS_URS_2021_01/998764102" TargetMode="External" /><Relationship Id="rId62" Type="http://schemas.openxmlformats.org/officeDocument/2006/relationships/hyperlink" Target="https://podminky.urs.cz/item/CS_URS_2021_01/998764181" TargetMode="External" /><Relationship Id="rId63" Type="http://schemas.openxmlformats.org/officeDocument/2006/relationships/hyperlink" Target="https://podminky.urs.cz/item/CS_URS_2021_01/767165111" TargetMode="External" /><Relationship Id="rId64" Type="http://schemas.openxmlformats.org/officeDocument/2006/relationships/hyperlink" Target="https://podminky.urs.cz/item/CS_URS_2021_01/14550122" TargetMode="External" /><Relationship Id="rId65" Type="http://schemas.openxmlformats.org/officeDocument/2006/relationships/hyperlink" Target="https://podminky.urs.cz/item/CS_URS_2021_01/767995115" TargetMode="External" /><Relationship Id="rId66" Type="http://schemas.openxmlformats.org/officeDocument/2006/relationships/hyperlink" Target="https://podminky.urs.cz/item/CS_URS_2021_01/14550301" TargetMode="External" /><Relationship Id="rId67" Type="http://schemas.openxmlformats.org/officeDocument/2006/relationships/hyperlink" Target="https://podminky.urs.cz/item/CS_URS_2021_01/998767101" TargetMode="External" /><Relationship Id="rId68" Type="http://schemas.openxmlformats.org/officeDocument/2006/relationships/hyperlink" Target="https://podminky.urs.cz/item/CS_URS_2021_01/998767181" TargetMode="External" /><Relationship Id="rId69" Type="http://schemas.openxmlformats.org/officeDocument/2006/relationships/hyperlink" Target="https://podminky.urs.cz/item/CS_URS_2021_01/783201403" TargetMode="External" /><Relationship Id="rId70" Type="http://schemas.openxmlformats.org/officeDocument/2006/relationships/hyperlink" Target="https://podminky.urs.cz/item/CS_URS_2021_01/783264101" TargetMode="External" /><Relationship Id="rId71" Type="http://schemas.openxmlformats.org/officeDocument/2006/relationships/hyperlink" Target="https://podminky.urs.cz/item/CS_URS_2021_01/783267101" TargetMode="External" /><Relationship Id="rId72" Type="http://schemas.openxmlformats.org/officeDocument/2006/relationships/hyperlink" Target="https://podminky.urs.cz/item/CS_URS_2021_01/783801401" TargetMode="External" /><Relationship Id="rId73" Type="http://schemas.openxmlformats.org/officeDocument/2006/relationships/hyperlink" Target="https://podminky.urs.cz/item/CS_URS_2021_01/783823133" TargetMode="External" /><Relationship Id="rId74" Type="http://schemas.openxmlformats.org/officeDocument/2006/relationships/hyperlink" Target="https://podminky.urs.cz/item/CS_URS_2021_01/783826615" TargetMode="External" /><Relationship Id="rId75" Type="http://schemas.openxmlformats.org/officeDocument/2006/relationships/hyperlink" Target="https://podminky.urs.cz/item/CS_URS_2021_01/783827423" TargetMode="External" /><Relationship Id="rId76" Type="http://schemas.openxmlformats.org/officeDocument/2006/relationships/hyperlink" Target="https://podminky.urs.cz/item/CS_URS_2021_01/789411533" TargetMode="External" /><Relationship Id="rId77" Type="http://schemas.openxmlformats.org/officeDocument/2006/relationships/hyperlink" Target="https://podminky.urs.cz/item/CS_URS_2021_01/030001000" TargetMode="External" /><Relationship Id="rId78" Type="http://schemas.openxmlformats.org/officeDocument/2006/relationships/hyperlink" Target="https://podminky.urs.cz/item/CS_URS_2021_01/045002000" TargetMode="External" /><Relationship Id="rId7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27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28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29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31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31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29</v>
      </c>
      <c r="AL14" s="22"/>
      <c r="AM14" s="22"/>
      <c r="AN14" s="34" t="s">
        <v>31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32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33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29</v>
      </c>
      <c r="AL17" s="22"/>
      <c r="AM17" s="22"/>
      <c r="AN17" s="27" t="s">
        <v>35</v>
      </c>
      <c r="AO17" s="22"/>
      <c r="AP17" s="22"/>
      <c r="AQ17" s="22"/>
      <c r="AR17" s="20"/>
      <c r="BE17" s="31"/>
      <c r="BS17" s="17" t="s">
        <v>36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37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38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29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36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39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40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41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42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43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44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45</v>
      </c>
      <c r="E29" s="47"/>
      <c r="F29" s="32" t="s">
        <v>46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47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48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49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50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51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52</v>
      </c>
      <c r="U35" s="54"/>
      <c r="V35" s="54"/>
      <c r="W35" s="54"/>
      <c r="X35" s="56" t="s">
        <v>53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54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2021/057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Pobytová terasa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Dolní Jirčany č.p.13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15. 6. 2021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 xml:space="preserve">Obec  Psáry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32</v>
      </c>
      <c r="AJ49" s="40"/>
      <c r="AK49" s="40"/>
      <c r="AL49" s="40"/>
      <c r="AM49" s="73" t="str">
        <f>IF(E17="","",E17)</f>
        <v>ZONA architekti, s.r.o.</v>
      </c>
      <c r="AN49" s="64"/>
      <c r="AO49" s="64"/>
      <c r="AP49" s="64"/>
      <c r="AQ49" s="40"/>
      <c r="AR49" s="44"/>
      <c r="AS49" s="74" t="s">
        <v>55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30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37</v>
      </c>
      <c r="AJ50" s="40"/>
      <c r="AK50" s="40"/>
      <c r="AL50" s="40"/>
      <c r="AM50" s="73" t="str">
        <f>IF(E20="","",E20)</f>
        <v xml:space="preserve"> 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56</v>
      </c>
      <c r="D52" s="87"/>
      <c r="E52" s="87"/>
      <c r="F52" s="87"/>
      <c r="G52" s="87"/>
      <c r="H52" s="88"/>
      <c r="I52" s="89" t="s">
        <v>57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58</v>
      </c>
      <c r="AH52" s="87"/>
      <c r="AI52" s="87"/>
      <c r="AJ52" s="87"/>
      <c r="AK52" s="87"/>
      <c r="AL52" s="87"/>
      <c r="AM52" s="87"/>
      <c r="AN52" s="89" t="s">
        <v>59</v>
      </c>
      <c r="AO52" s="87"/>
      <c r="AP52" s="87"/>
      <c r="AQ52" s="91" t="s">
        <v>60</v>
      </c>
      <c r="AR52" s="44"/>
      <c r="AS52" s="92" t="s">
        <v>61</v>
      </c>
      <c r="AT52" s="93" t="s">
        <v>62</v>
      </c>
      <c r="AU52" s="93" t="s">
        <v>63</v>
      </c>
      <c r="AV52" s="93" t="s">
        <v>64</v>
      </c>
      <c r="AW52" s="93" t="s">
        <v>65</v>
      </c>
      <c r="AX52" s="93" t="s">
        <v>66</v>
      </c>
      <c r="AY52" s="93" t="s">
        <v>67</v>
      </c>
      <c r="AZ52" s="93" t="s">
        <v>68</v>
      </c>
      <c r="BA52" s="93" t="s">
        <v>69</v>
      </c>
      <c r="BB52" s="93" t="s">
        <v>70</v>
      </c>
      <c r="BC52" s="93" t="s">
        <v>71</v>
      </c>
      <c r="BD52" s="94" t="s">
        <v>72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73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ROUND(AG55,2)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ROUND(AS55,2)</f>
        <v>0</v>
      </c>
      <c r="AT54" s="106">
        <f>ROUND(SUM(AV54:AW54),2)</f>
        <v>0</v>
      </c>
      <c r="AU54" s="107">
        <f>ROUND(AU55,5)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ROUND(AZ55,2)</f>
        <v>0</v>
      </c>
      <c r="BA54" s="106">
        <f>ROUND(BA55,2)</f>
        <v>0</v>
      </c>
      <c r="BB54" s="106">
        <f>ROUND(BB55,2)</f>
        <v>0</v>
      </c>
      <c r="BC54" s="106">
        <f>ROUND(BC55,2)</f>
        <v>0</v>
      </c>
      <c r="BD54" s="108">
        <f>ROUND(BD55,2)</f>
        <v>0</v>
      </c>
      <c r="BE54" s="6"/>
      <c r="BS54" s="109" t="s">
        <v>74</v>
      </c>
      <c r="BT54" s="109" t="s">
        <v>75</v>
      </c>
      <c r="BV54" s="109" t="s">
        <v>76</v>
      </c>
      <c r="BW54" s="109" t="s">
        <v>5</v>
      </c>
      <c r="BX54" s="109" t="s">
        <v>77</v>
      </c>
      <c r="CL54" s="109" t="s">
        <v>19</v>
      </c>
    </row>
    <row r="55" s="7" customFormat="1" ht="24.75" customHeight="1">
      <c r="A55" s="110" t="s">
        <v>78</v>
      </c>
      <c r="B55" s="111"/>
      <c r="C55" s="112"/>
      <c r="D55" s="113" t="s">
        <v>14</v>
      </c>
      <c r="E55" s="113"/>
      <c r="F55" s="113"/>
      <c r="G55" s="113"/>
      <c r="H55" s="113"/>
      <c r="I55" s="114"/>
      <c r="J55" s="113" t="s">
        <v>17</v>
      </c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5">
        <f>'2021-057 - Pobytová terasa'!J28</f>
        <v>0</v>
      </c>
      <c r="AH55" s="114"/>
      <c r="AI55" s="114"/>
      <c r="AJ55" s="114"/>
      <c r="AK55" s="114"/>
      <c r="AL55" s="114"/>
      <c r="AM55" s="114"/>
      <c r="AN55" s="115">
        <f>SUM(AG55,AT55)</f>
        <v>0</v>
      </c>
      <c r="AO55" s="114"/>
      <c r="AP55" s="114"/>
      <c r="AQ55" s="116" t="s">
        <v>79</v>
      </c>
      <c r="AR55" s="117"/>
      <c r="AS55" s="118">
        <v>0</v>
      </c>
      <c r="AT55" s="119">
        <f>ROUND(SUM(AV55:AW55),2)</f>
        <v>0</v>
      </c>
      <c r="AU55" s="120">
        <f>'2021-057 - Pobytová terasa'!P91</f>
        <v>0</v>
      </c>
      <c r="AV55" s="119">
        <f>'2021-057 - Pobytová terasa'!J31</f>
        <v>0</v>
      </c>
      <c r="AW55" s="119">
        <f>'2021-057 - Pobytová terasa'!J32</f>
        <v>0</v>
      </c>
      <c r="AX55" s="119">
        <f>'2021-057 - Pobytová terasa'!J33</f>
        <v>0</v>
      </c>
      <c r="AY55" s="119">
        <f>'2021-057 - Pobytová terasa'!J34</f>
        <v>0</v>
      </c>
      <c r="AZ55" s="119">
        <f>'2021-057 - Pobytová terasa'!F31</f>
        <v>0</v>
      </c>
      <c r="BA55" s="119">
        <f>'2021-057 - Pobytová terasa'!F32</f>
        <v>0</v>
      </c>
      <c r="BB55" s="119">
        <f>'2021-057 - Pobytová terasa'!F33</f>
        <v>0</v>
      </c>
      <c r="BC55" s="119">
        <f>'2021-057 - Pobytová terasa'!F34</f>
        <v>0</v>
      </c>
      <c r="BD55" s="121">
        <f>'2021-057 - Pobytová terasa'!F35</f>
        <v>0</v>
      </c>
      <c r="BE55" s="7"/>
      <c r="BT55" s="122" t="s">
        <v>80</v>
      </c>
      <c r="BU55" s="122" t="s">
        <v>81</v>
      </c>
      <c r="BV55" s="122" t="s">
        <v>76</v>
      </c>
      <c r="BW55" s="122" t="s">
        <v>5</v>
      </c>
      <c r="BX55" s="122" t="s">
        <v>77</v>
      </c>
      <c r="CL55" s="122" t="s">
        <v>19</v>
      </c>
    </row>
    <row r="56" s="2" customFormat="1" ht="30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4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="2" customFormat="1" ht="6.96" customHeight="1">
      <c r="A57" s="38"/>
      <c r="B57" s="59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44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</sheetData>
  <sheetProtection sheet="1" formatColumns="0" formatRows="0" objects="1" scenarios="1" spinCount="100000" saltValue="avdLs9Rn/MzmSy7p12MFzY4m9uoQ7cLr8og841d7u7onsPgGdtT9MuQ8tctTGFRgm2mWpzsJdBOFARyzAmW4eQ==" hashValue="zcoBJ0+5KOiWvBRvYI36iIFPFPV91UiFZr45RZWVbJCVFsAqjzKsLUL/2+Z2R780J/SY+CajZ+cU8wYNZyexhg==" algorithmName="SHA-512" password="88A1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2021-057 - Pobytová teras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</row>
    <row r="3" s="1" customFormat="1" ht="6.96" customHeight="1">
      <c r="B3" s="123"/>
      <c r="C3" s="124"/>
      <c r="D3" s="124"/>
      <c r="E3" s="124"/>
      <c r="F3" s="124"/>
      <c r="G3" s="124"/>
      <c r="H3" s="124"/>
      <c r="I3" s="124"/>
      <c r="J3" s="124"/>
      <c r="K3" s="124"/>
      <c r="L3" s="20"/>
      <c r="AT3" s="17" t="s">
        <v>82</v>
      </c>
    </row>
    <row r="4" s="1" customFormat="1" ht="24.96" customHeight="1">
      <c r="B4" s="20"/>
      <c r="D4" s="125" t="s">
        <v>83</v>
      </c>
      <c r="L4" s="20"/>
      <c r="M4" s="126" t="s">
        <v>10</v>
      </c>
      <c r="AT4" s="17" t="s">
        <v>4</v>
      </c>
    </row>
    <row r="5" s="1" customFormat="1" ht="6.96" customHeight="1">
      <c r="B5" s="20"/>
      <c r="L5" s="20"/>
    </row>
    <row r="6" s="2" customFormat="1" ht="12" customHeight="1">
      <c r="A6" s="38"/>
      <c r="B6" s="44"/>
      <c r="C6" s="38"/>
      <c r="D6" s="127" t="s">
        <v>16</v>
      </c>
      <c r="E6" s="38"/>
      <c r="F6" s="38"/>
      <c r="G6" s="38"/>
      <c r="H6" s="38"/>
      <c r="I6" s="38"/>
      <c r="J6" s="38"/>
      <c r="K6" s="38"/>
      <c r="L6" s="12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16.5" customHeight="1">
      <c r="A7" s="38"/>
      <c r="B7" s="44"/>
      <c r="C7" s="38"/>
      <c r="D7" s="38"/>
      <c r="E7" s="129" t="s">
        <v>17</v>
      </c>
      <c r="F7" s="38"/>
      <c r="G7" s="38"/>
      <c r="H7" s="38"/>
      <c r="I7" s="38"/>
      <c r="J7" s="38"/>
      <c r="K7" s="38"/>
      <c r="L7" s="12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12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44"/>
      <c r="C9" s="38"/>
      <c r="D9" s="127" t="s">
        <v>18</v>
      </c>
      <c r="E9" s="38"/>
      <c r="F9" s="130" t="s">
        <v>19</v>
      </c>
      <c r="G9" s="38"/>
      <c r="H9" s="38"/>
      <c r="I9" s="127" t="s">
        <v>20</v>
      </c>
      <c r="J9" s="130" t="s">
        <v>19</v>
      </c>
      <c r="K9" s="38"/>
      <c r="L9" s="12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27" t="s">
        <v>21</v>
      </c>
      <c r="E10" s="38"/>
      <c r="F10" s="130" t="s">
        <v>22</v>
      </c>
      <c r="G10" s="38"/>
      <c r="H10" s="38"/>
      <c r="I10" s="127" t="s">
        <v>23</v>
      </c>
      <c r="J10" s="131" t="str">
        <f>'Rekapitulace stavby'!AN8</f>
        <v>15. 6. 2021</v>
      </c>
      <c r="K10" s="38"/>
      <c r="L10" s="12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12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27" t="s">
        <v>25</v>
      </c>
      <c r="E12" s="38"/>
      <c r="F12" s="38"/>
      <c r="G12" s="38"/>
      <c r="H12" s="38"/>
      <c r="I12" s="127" t="s">
        <v>26</v>
      </c>
      <c r="J12" s="130" t="s">
        <v>27</v>
      </c>
      <c r="K12" s="38"/>
      <c r="L12" s="12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30" t="s">
        <v>28</v>
      </c>
      <c r="F13" s="38"/>
      <c r="G13" s="38"/>
      <c r="H13" s="38"/>
      <c r="I13" s="127" t="s">
        <v>29</v>
      </c>
      <c r="J13" s="130" t="s">
        <v>19</v>
      </c>
      <c r="K13" s="38"/>
      <c r="L13" s="12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12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27" t="s">
        <v>30</v>
      </c>
      <c r="E15" s="38"/>
      <c r="F15" s="38"/>
      <c r="G15" s="38"/>
      <c r="H15" s="38"/>
      <c r="I15" s="127" t="s">
        <v>26</v>
      </c>
      <c r="J15" s="33" t="str">
        <f>'Rekapitulace stavby'!AN13</f>
        <v>Vyplň údaj</v>
      </c>
      <c r="K15" s="38"/>
      <c r="L15" s="12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30"/>
      <c r="G16" s="130"/>
      <c r="H16" s="130"/>
      <c r="I16" s="127" t="s">
        <v>29</v>
      </c>
      <c r="J16" s="33" t="str">
        <f>'Rekapitulace stavby'!AN14</f>
        <v>Vyplň údaj</v>
      </c>
      <c r="K16" s="38"/>
      <c r="L16" s="12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12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27" t="s">
        <v>32</v>
      </c>
      <c r="E18" s="38"/>
      <c r="F18" s="38"/>
      <c r="G18" s="38"/>
      <c r="H18" s="38"/>
      <c r="I18" s="127" t="s">
        <v>26</v>
      </c>
      <c r="J18" s="130" t="s">
        <v>33</v>
      </c>
      <c r="K18" s="38"/>
      <c r="L18" s="12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0" t="s">
        <v>34</v>
      </c>
      <c r="F19" s="38"/>
      <c r="G19" s="38"/>
      <c r="H19" s="38"/>
      <c r="I19" s="127" t="s">
        <v>29</v>
      </c>
      <c r="J19" s="130" t="s">
        <v>35</v>
      </c>
      <c r="K19" s="38"/>
      <c r="L19" s="12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12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27" t="s">
        <v>37</v>
      </c>
      <c r="E21" s="38"/>
      <c r="F21" s="38"/>
      <c r="G21" s="38"/>
      <c r="H21" s="38"/>
      <c r="I21" s="127" t="s">
        <v>26</v>
      </c>
      <c r="J21" s="130" t="str">
        <f>IF('Rekapitulace stavby'!AN19="","",'Rekapitulace stavby'!AN19)</f>
        <v/>
      </c>
      <c r="K21" s="38"/>
      <c r="L21" s="12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0" t="str">
        <f>IF('Rekapitulace stavby'!E20="","",'Rekapitulace stavby'!E20)</f>
        <v xml:space="preserve"> </v>
      </c>
      <c r="F22" s="38"/>
      <c r="G22" s="38"/>
      <c r="H22" s="38"/>
      <c r="I22" s="127" t="s">
        <v>29</v>
      </c>
      <c r="J22" s="130" t="str">
        <f>IF('Rekapitulace stavby'!AN20="","",'Rekapitulace stavby'!AN20)</f>
        <v/>
      </c>
      <c r="K22" s="38"/>
      <c r="L22" s="12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12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27" t="s">
        <v>39</v>
      </c>
      <c r="E24" s="38"/>
      <c r="F24" s="38"/>
      <c r="G24" s="38"/>
      <c r="H24" s="38"/>
      <c r="I24" s="38"/>
      <c r="J24" s="38"/>
      <c r="K24" s="38"/>
      <c r="L24" s="12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71.25" customHeight="1">
      <c r="A25" s="132"/>
      <c r="B25" s="133"/>
      <c r="C25" s="132"/>
      <c r="D25" s="132"/>
      <c r="E25" s="134" t="s">
        <v>40</v>
      </c>
      <c r="F25" s="134"/>
      <c r="G25" s="134"/>
      <c r="H25" s="134"/>
      <c r="I25" s="132"/>
      <c r="J25" s="132"/>
      <c r="K25" s="132"/>
      <c r="L25" s="135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12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36"/>
      <c r="E27" s="136"/>
      <c r="F27" s="136"/>
      <c r="G27" s="136"/>
      <c r="H27" s="136"/>
      <c r="I27" s="136"/>
      <c r="J27" s="136"/>
      <c r="K27" s="136"/>
      <c r="L27" s="12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37" t="s">
        <v>41</v>
      </c>
      <c r="E28" s="38"/>
      <c r="F28" s="38"/>
      <c r="G28" s="38"/>
      <c r="H28" s="38"/>
      <c r="I28" s="38"/>
      <c r="J28" s="138">
        <f>ROUND(J91, 2)</f>
        <v>0</v>
      </c>
      <c r="K28" s="38"/>
      <c r="L28" s="12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36"/>
      <c r="E29" s="136"/>
      <c r="F29" s="136"/>
      <c r="G29" s="136"/>
      <c r="H29" s="136"/>
      <c r="I29" s="136"/>
      <c r="J29" s="136"/>
      <c r="K29" s="136"/>
      <c r="L29" s="12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39" t="s">
        <v>43</v>
      </c>
      <c r="G30" s="38"/>
      <c r="H30" s="38"/>
      <c r="I30" s="139" t="s">
        <v>42</v>
      </c>
      <c r="J30" s="139" t="s">
        <v>44</v>
      </c>
      <c r="K30" s="38"/>
      <c r="L30" s="12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4"/>
      <c r="C31" s="38"/>
      <c r="D31" s="140" t="s">
        <v>45</v>
      </c>
      <c r="E31" s="127" t="s">
        <v>46</v>
      </c>
      <c r="F31" s="141">
        <f>ROUND((SUM(BE91:BE404)),  2)</f>
        <v>0</v>
      </c>
      <c r="G31" s="38"/>
      <c r="H31" s="38"/>
      <c r="I31" s="142">
        <v>0.20999999999999999</v>
      </c>
      <c r="J31" s="141">
        <f>ROUND(((SUM(BE91:BE404))*I31),  2)</f>
        <v>0</v>
      </c>
      <c r="K31" s="38"/>
      <c r="L31" s="12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127" t="s">
        <v>47</v>
      </c>
      <c r="F32" s="141">
        <f>ROUND((SUM(BF91:BF404)),  2)</f>
        <v>0</v>
      </c>
      <c r="G32" s="38"/>
      <c r="H32" s="38"/>
      <c r="I32" s="142">
        <v>0.14999999999999999</v>
      </c>
      <c r="J32" s="141">
        <f>ROUND(((SUM(BF91:BF404))*I32),  2)</f>
        <v>0</v>
      </c>
      <c r="K32" s="38"/>
      <c r="L32" s="12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27" t="s">
        <v>48</v>
      </c>
      <c r="F33" s="141">
        <f>ROUND((SUM(BG91:BG404)),  2)</f>
        <v>0</v>
      </c>
      <c r="G33" s="38"/>
      <c r="H33" s="38"/>
      <c r="I33" s="142">
        <v>0.20999999999999999</v>
      </c>
      <c r="J33" s="141">
        <f>0</f>
        <v>0</v>
      </c>
      <c r="K33" s="38"/>
      <c r="L33" s="12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27" t="s">
        <v>49</v>
      </c>
      <c r="F34" s="141">
        <f>ROUND((SUM(BH91:BH404)),  2)</f>
        <v>0</v>
      </c>
      <c r="G34" s="38"/>
      <c r="H34" s="38"/>
      <c r="I34" s="142">
        <v>0.14999999999999999</v>
      </c>
      <c r="J34" s="141">
        <f>0</f>
        <v>0</v>
      </c>
      <c r="K34" s="38"/>
      <c r="L34" s="12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27" t="s">
        <v>50</v>
      </c>
      <c r="F35" s="141">
        <f>ROUND((SUM(BI91:BI404)),  2)</f>
        <v>0</v>
      </c>
      <c r="G35" s="38"/>
      <c r="H35" s="38"/>
      <c r="I35" s="142">
        <v>0</v>
      </c>
      <c r="J35" s="141">
        <f>0</f>
        <v>0</v>
      </c>
      <c r="K35" s="38"/>
      <c r="L35" s="12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38"/>
      <c r="J36" s="38"/>
      <c r="K36" s="38"/>
      <c r="L36" s="12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43"/>
      <c r="D37" s="144" t="s">
        <v>51</v>
      </c>
      <c r="E37" s="145"/>
      <c r="F37" s="145"/>
      <c r="G37" s="146" t="s">
        <v>52</v>
      </c>
      <c r="H37" s="147" t="s">
        <v>53</v>
      </c>
      <c r="I37" s="145"/>
      <c r="J37" s="148">
        <f>SUM(J28:J35)</f>
        <v>0</v>
      </c>
      <c r="K37" s="149"/>
      <c r="L37" s="12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150"/>
      <c r="C38" s="151"/>
      <c r="D38" s="151"/>
      <c r="E38" s="151"/>
      <c r="F38" s="151"/>
      <c r="G38" s="151"/>
      <c r="H38" s="151"/>
      <c r="I38" s="151"/>
      <c r="J38" s="151"/>
      <c r="K38" s="151"/>
      <c r="L38" s="12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42" s="2" customFormat="1" ht="6.96" customHeight="1">
      <c r="A42" s="38"/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2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2" customFormat="1" ht="24.96" customHeight="1">
      <c r="A43" s="38"/>
      <c r="B43" s="39"/>
      <c r="C43" s="23" t="s">
        <v>84</v>
      </c>
      <c r="D43" s="40"/>
      <c r="E43" s="40"/>
      <c r="F43" s="40"/>
      <c r="G43" s="40"/>
      <c r="H43" s="40"/>
      <c r="I43" s="40"/>
      <c r="J43" s="40"/>
      <c r="K43" s="40"/>
      <c r="L43" s="12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="2" customFormat="1" ht="6.96" customHeight="1">
      <c r="A44" s="38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12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12" customHeight="1">
      <c r="A45" s="38"/>
      <c r="B45" s="39"/>
      <c r="C45" s="32" t="s">
        <v>16</v>
      </c>
      <c r="D45" s="40"/>
      <c r="E45" s="40"/>
      <c r="F45" s="40"/>
      <c r="G45" s="40"/>
      <c r="H45" s="40"/>
      <c r="I45" s="40"/>
      <c r="J45" s="40"/>
      <c r="K45" s="40"/>
      <c r="L45" s="12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16.5" customHeight="1">
      <c r="A46" s="38"/>
      <c r="B46" s="39"/>
      <c r="C46" s="40"/>
      <c r="D46" s="40"/>
      <c r="E46" s="69" t="str">
        <f>E7</f>
        <v>Pobytová terasa</v>
      </c>
      <c r="F46" s="40"/>
      <c r="G46" s="40"/>
      <c r="H46" s="40"/>
      <c r="I46" s="40"/>
      <c r="J46" s="40"/>
      <c r="K46" s="40"/>
      <c r="L46" s="12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6.96" customHeight="1">
      <c r="A47" s="38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12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2" customHeight="1">
      <c r="A48" s="38"/>
      <c r="B48" s="39"/>
      <c r="C48" s="32" t="s">
        <v>21</v>
      </c>
      <c r="D48" s="40"/>
      <c r="E48" s="40"/>
      <c r="F48" s="27" t="str">
        <f>F10</f>
        <v>Dolní Jirčany č.p.13</v>
      </c>
      <c r="G48" s="40"/>
      <c r="H48" s="40"/>
      <c r="I48" s="32" t="s">
        <v>23</v>
      </c>
      <c r="J48" s="72" t="str">
        <f>IF(J10="","",J10)</f>
        <v>15. 6. 2021</v>
      </c>
      <c r="K48" s="40"/>
      <c r="L48" s="12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6.96" customHeight="1">
      <c r="A49" s="38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12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25.65" customHeight="1">
      <c r="A50" s="38"/>
      <c r="B50" s="39"/>
      <c r="C50" s="32" t="s">
        <v>25</v>
      </c>
      <c r="D50" s="40"/>
      <c r="E50" s="40"/>
      <c r="F50" s="27" t="str">
        <f>E13</f>
        <v xml:space="preserve">Obec  Psáry</v>
      </c>
      <c r="G50" s="40"/>
      <c r="H50" s="40"/>
      <c r="I50" s="32" t="s">
        <v>32</v>
      </c>
      <c r="J50" s="36" t="str">
        <f>E19</f>
        <v>ZONA architekti, s.r.o.</v>
      </c>
      <c r="K50" s="40"/>
      <c r="L50" s="12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15.15" customHeight="1">
      <c r="A51" s="38"/>
      <c r="B51" s="39"/>
      <c r="C51" s="32" t="s">
        <v>30</v>
      </c>
      <c r="D51" s="40"/>
      <c r="E51" s="40"/>
      <c r="F51" s="27" t="str">
        <f>IF(E16="","",E16)</f>
        <v>Vyplň údaj</v>
      </c>
      <c r="G51" s="40"/>
      <c r="H51" s="40"/>
      <c r="I51" s="32" t="s">
        <v>37</v>
      </c>
      <c r="J51" s="36" t="str">
        <f>E22</f>
        <v xml:space="preserve"> </v>
      </c>
      <c r="K51" s="40"/>
      <c r="L51" s="12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0.32" customHeight="1">
      <c r="A52" s="38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12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29.28" customHeight="1">
      <c r="A53" s="38"/>
      <c r="B53" s="39"/>
      <c r="C53" s="154" t="s">
        <v>85</v>
      </c>
      <c r="D53" s="155"/>
      <c r="E53" s="155"/>
      <c r="F53" s="155"/>
      <c r="G53" s="155"/>
      <c r="H53" s="155"/>
      <c r="I53" s="155"/>
      <c r="J53" s="156" t="s">
        <v>86</v>
      </c>
      <c r="K53" s="155"/>
      <c r="L53" s="12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0.32" customHeight="1">
      <c r="A54" s="38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12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22.8" customHeight="1">
      <c r="A55" s="38"/>
      <c r="B55" s="39"/>
      <c r="C55" s="157" t="s">
        <v>73</v>
      </c>
      <c r="D55" s="40"/>
      <c r="E55" s="40"/>
      <c r="F55" s="40"/>
      <c r="G55" s="40"/>
      <c r="H55" s="40"/>
      <c r="I55" s="40"/>
      <c r="J55" s="102">
        <f>J91</f>
        <v>0</v>
      </c>
      <c r="K55" s="40"/>
      <c r="L55" s="12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U55" s="17" t="s">
        <v>87</v>
      </c>
    </row>
    <row r="56" s="9" customFormat="1" ht="24.96" customHeight="1">
      <c r="A56" s="9"/>
      <c r="B56" s="158"/>
      <c r="C56" s="159"/>
      <c r="D56" s="160" t="s">
        <v>88</v>
      </c>
      <c r="E56" s="161"/>
      <c r="F56" s="161"/>
      <c r="G56" s="161"/>
      <c r="H56" s="161"/>
      <c r="I56" s="161"/>
      <c r="J56" s="162">
        <f>J92</f>
        <v>0</v>
      </c>
      <c r="K56" s="159"/>
      <c r="L56" s="163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4"/>
      <c r="C57" s="165"/>
      <c r="D57" s="166" t="s">
        <v>89</v>
      </c>
      <c r="E57" s="167"/>
      <c r="F57" s="167"/>
      <c r="G57" s="167"/>
      <c r="H57" s="167"/>
      <c r="I57" s="167"/>
      <c r="J57" s="168">
        <f>J93</f>
        <v>0</v>
      </c>
      <c r="K57" s="165"/>
      <c r="L57" s="169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4"/>
      <c r="C58" s="165"/>
      <c r="D58" s="166" t="s">
        <v>90</v>
      </c>
      <c r="E58" s="167"/>
      <c r="F58" s="167"/>
      <c r="G58" s="167"/>
      <c r="H58" s="167"/>
      <c r="I58" s="167"/>
      <c r="J58" s="168">
        <f>J129</f>
        <v>0</v>
      </c>
      <c r="K58" s="165"/>
      <c r="L58" s="169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64"/>
      <c r="C59" s="165"/>
      <c r="D59" s="166" t="s">
        <v>91</v>
      </c>
      <c r="E59" s="167"/>
      <c r="F59" s="167"/>
      <c r="G59" s="167"/>
      <c r="H59" s="167"/>
      <c r="I59" s="167"/>
      <c r="J59" s="168">
        <f>J138</f>
        <v>0</v>
      </c>
      <c r="K59" s="165"/>
      <c r="L59" s="169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64"/>
      <c r="C60" s="165"/>
      <c r="D60" s="166" t="s">
        <v>92</v>
      </c>
      <c r="E60" s="167"/>
      <c r="F60" s="167"/>
      <c r="G60" s="167"/>
      <c r="H60" s="167"/>
      <c r="I60" s="167"/>
      <c r="J60" s="168">
        <f>J146</f>
        <v>0</v>
      </c>
      <c r="K60" s="165"/>
      <c r="L60" s="169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64"/>
      <c r="C61" s="165"/>
      <c r="D61" s="166" t="s">
        <v>93</v>
      </c>
      <c r="E61" s="167"/>
      <c r="F61" s="167"/>
      <c r="G61" s="167"/>
      <c r="H61" s="167"/>
      <c r="I61" s="167"/>
      <c r="J61" s="168">
        <f>J150</f>
        <v>0</v>
      </c>
      <c r="K61" s="165"/>
      <c r="L61" s="16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4"/>
      <c r="C62" s="165"/>
      <c r="D62" s="166" t="s">
        <v>94</v>
      </c>
      <c r="E62" s="167"/>
      <c r="F62" s="167"/>
      <c r="G62" s="167"/>
      <c r="H62" s="167"/>
      <c r="I62" s="167"/>
      <c r="J62" s="168">
        <f>J181</f>
        <v>0</v>
      </c>
      <c r="K62" s="165"/>
      <c r="L62" s="16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4"/>
      <c r="C63" s="165"/>
      <c r="D63" s="166" t="s">
        <v>95</v>
      </c>
      <c r="E63" s="167"/>
      <c r="F63" s="167"/>
      <c r="G63" s="167"/>
      <c r="H63" s="167"/>
      <c r="I63" s="167"/>
      <c r="J63" s="168">
        <f>J194</f>
        <v>0</v>
      </c>
      <c r="K63" s="165"/>
      <c r="L63" s="16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4"/>
      <c r="C64" s="165"/>
      <c r="D64" s="166" t="s">
        <v>96</v>
      </c>
      <c r="E64" s="167"/>
      <c r="F64" s="167"/>
      <c r="G64" s="167"/>
      <c r="H64" s="167"/>
      <c r="I64" s="167"/>
      <c r="J64" s="168">
        <f>J205</f>
        <v>0</v>
      </c>
      <c r="K64" s="165"/>
      <c r="L64" s="16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4"/>
      <c r="C65" s="165"/>
      <c r="D65" s="166" t="s">
        <v>97</v>
      </c>
      <c r="E65" s="167"/>
      <c r="F65" s="167"/>
      <c r="G65" s="167"/>
      <c r="H65" s="167"/>
      <c r="I65" s="167"/>
      <c r="J65" s="168">
        <f>J260</f>
        <v>0</v>
      </c>
      <c r="K65" s="165"/>
      <c r="L65" s="16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58"/>
      <c r="C66" s="159"/>
      <c r="D66" s="160" t="s">
        <v>98</v>
      </c>
      <c r="E66" s="161"/>
      <c r="F66" s="161"/>
      <c r="G66" s="161"/>
      <c r="H66" s="161"/>
      <c r="I66" s="161"/>
      <c r="J66" s="162">
        <f>J274</f>
        <v>0</v>
      </c>
      <c r="K66" s="159"/>
      <c r="L66" s="163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64"/>
      <c r="C67" s="165"/>
      <c r="D67" s="166" t="s">
        <v>99</v>
      </c>
      <c r="E67" s="167"/>
      <c r="F67" s="167"/>
      <c r="G67" s="167"/>
      <c r="H67" s="167"/>
      <c r="I67" s="167"/>
      <c r="J67" s="168">
        <f>J275</f>
        <v>0</v>
      </c>
      <c r="K67" s="165"/>
      <c r="L67" s="16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4"/>
      <c r="C68" s="165"/>
      <c r="D68" s="166" t="s">
        <v>100</v>
      </c>
      <c r="E68" s="167"/>
      <c r="F68" s="167"/>
      <c r="G68" s="167"/>
      <c r="H68" s="167"/>
      <c r="I68" s="167"/>
      <c r="J68" s="168">
        <f>J296</f>
        <v>0</v>
      </c>
      <c r="K68" s="165"/>
      <c r="L68" s="16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64"/>
      <c r="C69" s="165"/>
      <c r="D69" s="166" t="s">
        <v>101</v>
      </c>
      <c r="E69" s="167"/>
      <c r="F69" s="167"/>
      <c r="G69" s="167"/>
      <c r="H69" s="167"/>
      <c r="I69" s="167"/>
      <c r="J69" s="168">
        <f>J321</f>
        <v>0</v>
      </c>
      <c r="K69" s="165"/>
      <c r="L69" s="16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64"/>
      <c r="C70" s="165"/>
      <c r="D70" s="166" t="s">
        <v>102</v>
      </c>
      <c r="E70" s="167"/>
      <c r="F70" s="167"/>
      <c r="G70" s="167"/>
      <c r="H70" s="167"/>
      <c r="I70" s="167"/>
      <c r="J70" s="168">
        <f>J345</f>
        <v>0</v>
      </c>
      <c r="K70" s="165"/>
      <c r="L70" s="16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64"/>
      <c r="C71" s="165"/>
      <c r="D71" s="166" t="s">
        <v>103</v>
      </c>
      <c r="E71" s="167"/>
      <c r="F71" s="167"/>
      <c r="G71" s="167"/>
      <c r="H71" s="167"/>
      <c r="I71" s="167"/>
      <c r="J71" s="168">
        <f>J369</f>
        <v>0</v>
      </c>
      <c r="K71" s="165"/>
      <c r="L71" s="16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64"/>
      <c r="C72" s="165"/>
      <c r="D72" s="166" t="s">
        <v>104</v>
      </c>
      <c r="E72" s="167"/>
      <c r="F72" s="167"/>
      <c r="G72" s="167"/>
      <c r="H72" s="167"/>
      <c r="I72" s="167"/>
      <c r="J72" s="168">
        <f>J393</f>
        <v>0</v>
      </c>
      <c r="K72" s="165"/>
      <c r="L72" s="169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9" customFormat="1" ht="24.96" customHeight="1">
      <c r="A73" s="9"/>
      <c r="B73" s="158"/>
      <c r="C73" s="159"/>
      <c r="D73" s="160" t="s">
        <v>105</v>
      </c>
      <c r="E73" s="161"/>
      <c r="F73" s="161"/>
      <c r="G73" s="161"/>
      <c r="H73" s="161"/>
      <c r="I73" s="161"/>
      <c r="J73" s="162">
        <f>J398</f>
        <v>0</v>
      </c>
      <c r="K73" s="159"/>
      <c r="L73" s="163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2" customFormat="1" ht="21.84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2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6.96" customHeight="1">
      <c r="A75" s="38"/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12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9" s="2" customFormat="1" ht="6.96" customHeight="1">
      <c r="A79" s="38"/>
      <c r="B79" s="61"/>
      <c r="C79" s="62"/>
      <c r="D79" s="62"/>
      <c r="E79" s="62"/>
      <c r="F79" s="62"/>
      <c r="G79" s="62"/>
      <c r="H79" s="62"/>
      <c r="I79" s="62"/>
      <c r="J79" s="62"/>
      <c r="K79" s="62"/>
      <c r="L79" s="12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24.96" customHeight="1">
      <c r="A80" s="38"/>
      <c r="B80" s="39"/>
      <c r="C80" s="23" t="s">
        <v>106</v>
      </c>
      <c r="D80" s="40"/>
      <c r="E80" s="40"/>
      <c r="F80" s="40"/>
      <c r="G80" s="40"/>
      <c r="H80" s="40"/>
      <c r="I80" s="40"/>
      <c r="J80" s="40"/>
      <c r="K80" s="40"/>
      <c r="L80" s="12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6.96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2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16</v>
      </c>
      <c r="D82" s="40"/>
      <c r="E82" s="40"/>
      <c r="F82" s="40"/>
      <c r="G82" s="40"/>
      <c r="H82" s="40"/>
      <c r="I82" s="40"/>
      <c r="J82" s="40"/>
      <c r="K82" s="40"/>
      <c r="L82" s="12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6.5" customHeight="1">
      <c r="A83" s="38"/>
      <c r="B83" s="39"/>
      <c r="C83" s="40"/>
      <c r="D83" s="40"/>
      <c r="E83" s="69" t="str">
        <f>E7</f>
        <v>Pobytová terasa</v>
      </c>
      <c r="F83" s="40"/>
      <c r="G83" s="40"/>
      <c r="H83" s="40"/>
      <c r="I83" s="40"/>
      <c r="J83" s="40"/>
      <c r="K83" s="40"/>
      <c r="L83" s="12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6.96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2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2" customHeight="1">
      <c r="A85" s="38"/>
      <c r="B85" s="39"/>
      <c r="C85" s="32" t="s">
        <v>21</v>
      </c>
      <c r="D85" s="40"/>
      <c r="E85" s="40"/>
      <c r="F85" s="27" t="str">
        <f>F10</f>
        <v>Dolní Jirčany č.p.13</v>
      </c>
      <c r="G85" s="40"/>
      <c r="H85" s="40"/>
      <c r="I85" s="32" t="s">
        <v>23</v>
      </c>
      <c r="J85" s="72" t="str">
        <f>IF(J10="","",J10)</f>
        <v>15. 6. 2021</v>
      </c>
      <c r="K85" s="40"/>
      <c r="L85" s="12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2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25.65" customHeight="1">
      <c r="A87" s="38"/>
      <c r="B87" s="39"/>
      <c r="C87" s="32" t="s">
        <v>25</v>
      </c>
      <c r="D87" s="40"/>
      <c r="E87" s="40"/>
      <c r="F87" s="27" t="str">
        <f>E13</f>
        <v xml:space="preserve">Obec  Psáry</v>
      </c>
      <c r="G87" s="40"/>
      <c r="H87" s="40"/>
      <c r="I87" s="32" t="s">
        <v>32</v>
      </c>
      <c r="J87" s="36" t="str">
        <f>E19</f>
        <v>ZONA architekti, s.r.o.</v>
      </c>
      <c r="K87" s="40"/>
      <c r="L87" s="12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5.15" customHeight="1">
      <c r="A88" s="38"/>
      <c r="B88" s="39"/>
      <c r="C88" s="32" t="s">
        <v>30</v>
      </c>
      <c r="D88" s="40"/>
      <c r="E88" s="40"/>
      <c r="F88" s="27" t="str">
        <f>IF(E16="","",E16)</f>
        <v>Vyplň údaj</v>
      </c>
      <c r="G88" s="40"/>
      <c r="H88" s="40"/>
      <c r="I88" s="32" t="s">
        <v>37</v>
      </c>
      <c r="J88" s="36" t="str">
        <f>E22</f>
        <v xml:space="preserve"> </v>
      </c>
      <c r="K88" s="40"/>
      <c r="L88" s="12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0.32" customHeight="1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12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11" customFormat="1" ht="29.28" customHeight="1">
      <c r="A90" s="170"/>
      <c r="B90" s="171"/>
      <c r="C90" s="172" t="s">
        <v>107</v>
      </c>
      <c r="D90" s="173" t="s">
        <v>60</v>
      </c>
      <c r="E90" s="173" t="s">
        <v>56</v>
      </c>
      <c r="F90" s="173" t="s">
        <v>57</v>
      </c>
      <c r="G90" s="173" t="s">
        <v>108</v>
      </c>
      <c r="H90" s="173" t="s">
        <v>109</v>
      </c>
      <c r="I90" s="173" t="s">
        <v>110</v>
      </c>
      <c r="J90" s="173" t="s">
        <v>86</v>
      </c>
      <c r="K90" s="174" t="s">
        <v>111</v>
      </c>
      <c r="L90" s="175"/>
      <c r="M90" s="92" t="s">
        <v>19</v>
      </c>
      <c r="N90" s="93" t="s">
        <v>45</v>
      </c>
      <c r="O90" s="93" t="s">
        <v>112</v>
      </c>
      <c r="P90" s="93" t="s">
        <v>113</v>
      </c>
      <c r="Q90" s="93" t="s">
        <v>114</v>
      </c>
      <c r="R90" s="93" t="s">
        <v>115</v>
      </c>
      <c r="S90" s="93" t="s">
        <v>116</v>
      </c>
      <c r="T90" s="94" t="s">
        <v>117</v>
      </c>
      <c r="U90" s="170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</row>
    <row r="91" s="2" customFormat="1" ht="22.8" customHeight="1">
      <c r="A91" s="38"/>
      <c r="B91" s="39"/>
      <c r="C91" s="99" t="s">
        <v>118</v>
      </c>
      <c r="D91" s="40"/>
      <c r="E91" s="40"/>
      <c r="F91" s="40"/>
      <c r="G91" s="40"/>
      <c r="H91" s="40"/>
      <c r="I91" s="40"/>
      <c r="J91" s="176">
        <f>BK91</f>
        <v>0</v>
      </c>
      <c r="K91" s="40"/>
      <c r="L91" s="44"/>
      <c r="M91" s="95"/>
      <c r="N91" s="177"/>
      <c r="O91" s="96"/>
      <c r="P91" s="178">
        <f>P92+P274+P398</f>
        <v>0</v>
      </c>
      <c r="Q91" s="96"/>
      <c r="R91" s="178">
        <f>R92+R274+R398</f>
        <v>105.08072699999998</v>
      </c>
      <c r="S91" s="96"/>
      <c r="T91" s="179">
        <f>T92+T274+T398</f>
        <v>48.276540000000004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74</v>
      </c>
      <c r="AU91" s="17" t="s">
        <v>87</v>
      </c>
      <c r="BK91" s="180">
        <f>BK92+BK274+BK398</f>
        <v>0</v>
      </c>
    </row>
    <row r="92" s="12" customFormat="1" ht="25.92" customHeight="1">
      <c r="A92" s="12"/>
      <c r="B92" s="181"/>
      <c r="C92" s="182"/>
      <c r="D92" s="183" t="s">
        <v>74</v>
      </c>
      <c r="E92" s="184" t="s">
        <v>119</v>
      </c>
      <c r="F92" s="184" t="s">
        <v>120</v>
      </c>
      <c r="G92" s="182"/>
      <c r="H92" s="182"/>
      <c r="I92" s="185"/>
      <c r="J92" s="186">
        <f>BK92</f>
        <v>0</v>
      </c>
      <c r="K92" s="182"/>
      <c r="L92" s="187"/>
      <c r="M92" s="188"/>
      <c r="N92" s="189"/>
      <c r="O92" s="189"/>
      <c r="P92" s="190">
        <f>P93+P129+P138+P146+P150+P181+P194+P205+P260</f>
        <v>0</v>
      </c>
      <c r="Q92" s="189"/>
      <c r="R92" s="190">
        <f>R93+R129+R138+R146+R150+R181+R194+R205+R260</f>
        <v>101.56702999999999</v>
      </c>
      <c r="S92" s="189"/>
      <c r="T92" s="191">
        <f>T93+T129+T138+T146+T150+T181+T194+T205+T260</f>
        <v>48.241080000000004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92" t="s">
        <v>80</v>
      </c>
      <c r="AT92" s="193" t="s">
        <v>74</v>
      </c>
      <c r="AU92" s="193" t="s">
        <v>75</v>
      </c>
      <c r="AY92" s="192" t="s">
        <v>121</v>
      </c>
      <c r="BK92" s="194">
        <f>BK93+BK129+BK138+BK146+BK150+BK181+BK194+BK205+BK260</f>
        <v>0</v>
      </c>
    </row>
    <row r="93" s="12" customFormat="1" ht="22.8" customHeight="1">
      <c r="A93" s="12"/>
      <c r="B93" s="181"/>
      <c r="C93" s="182"/>
      <c r="D93" s="183" t="s">
        <v>74</v>
      </c>
      <c r="E93" s="195" t="s">
        <v>80</v>
      </c>
      <c r="F93" s="195" t="s">
        <v>122</v>
      </c>
      <c r="G93" s="182"/>
      <c r="H93" s="182"/>
      <c r="I93" s="185"/>
      <c r="J93" s="196">
        <f>BK93</f>
        <v>0</v>
      </c>
      <c r="K93" s="182"/>
      <c r="L93" s="187"/>
      <c r="M93" s="188"/>
      <c r="N93" s="189"/>
      <c r="O93" s="189"/>
      <c r="P93" s="190">
        <f>SUM(P94:P128)</f>
        <v>0</v>
      </c>
      <c r="Q93" s="189"/>
      <c r="R93" s="190">
        <f>SUM(R94:R128)</f>
        <v>2.8799999999999999</v>
      </c>
      <c r="S93" s="189"/>
      <c r="T93" s="191">
        <f>SUM(T94:T128)</f>
        <v>7.9055399999999993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192" t="s">
        <v>80</v>
      </c>
      <c r="AT93" s="193" t="s">
        <v>74</v>
      </c>
      <c r="AU93" s="193" t="s">
        <v>80</v>
      </c>
      <c r="AY93" s="192" t="s">
        <v>121</v>
      </c>
      <c r="BK93" s="194">
        <f>SUM(BK94:BK128)</f>
        <v>0</v>
      </c>
    </row>
    <row r="94" s="2" customFormat="1" ht="24.15" customHeight="1">
      <c r="A94" s="38"/>
      <c r="B94" s="39"/>
      <c r="C94" s="197" t="s">
        <v>80</v>
      </c>
      <c r="D94" s="197" t="s">
        <v>123</v>
      </c>
      <c r="E94" s="198" t="s">
        <v>124</v>
      </c>
      <c r="F94" s="199" t="s">
        <v>125</v>
      </c>
      <c r="G94" s="200" t="s">
        <v>126</v>
      </c>
      <c r="H94" s="201">
        <v>4.75</v>
      </c>
      <c r="I94" s="202"/>
      <c r="J94" s="203">
        <f>ROUND(I94*H94,2)</f>
        <v>0</v>
      </c>
      <c r="K94" s="199" t="s">
        <v>127</v>
      </c>
      <c r="L94" s="44"/>
      <c r="M94" s="204" t="s">
        <v>19</v>
      </c>
      <c r="N94" s="205" t="s">
        <v>46</v>
      </c>
      <c r="O94" s="84"/>
      <c r="P94" s="206">
        <f>O94*H94</f>
        <v>0</v>
      </c>
      <c r="Q94" s="206">
        <v>0</v>
      </c>
      <c r="R94" s="206">
        <f>Q94*H94</f>
        <v>0</v>
      </c>
      <c r="S94" s="206">
        <v>0.26000000000000001</v>
      </c>
      <c r="T94" s="207">
        <f>S94*H94</f>
        <v>1.2350000000000001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08" t="s">
        <v>128</v>
      </c>
      <c r="AT94" s="208" t="s">
        <v>123</v>
      </c>
      <c r="AU94" s="208" t="s">
        <v>82</v>
      </c>
      <c r="AY94" s="17" t="s">
        <v>121</v>
      </c>
      <c r="BE94" s="209">
        <f>IF(N94="základní",J94,0)</f>
        <v>0</v>
      </c>
      <c r="BF94" s="209">
        <f>IF(N94="snížená",J94,0)</f>
        <v>0</v>
      </c>
      <c r="BG94" s="209">
        <f>IF(N94="zákl. přenesená",J94,0)</f>
        <v>0</v>
      </c>
      <c r="BH94" s="209">
        <f>IF(N94="sníž. přenesená",J94,0)</f>
        <v>0</v>
      </c>
      <c r="BI94" s="209">
        <f>IF(N94="nulová",J94,0)</f>
        <v>0</v>
      </c>
      <c r="BJ94" s="17" t="s">
        <v>80</v>
      </c>
      <c r="BK94" s="209">
        <f>ROUND(I94*H94,2)</f>
        <v>0</v>
      </c>
      <c r="BL94" s="17" t="s">
        <v>128</v>
      </c>
      <c r="BM94" s="208" t="s">
        <v>129</v>
      </c>
    </row>
    <row r="95" s="2" customFormat="1">
      <c r="A95" s="38"/>
      <c r="B95" s="39"/>
      <c r="C95" s="40"/>
      <c r="D95" s="210" t="s">
        <v>130</v>
      </c>
      <c r="E95" s="40"/>
      <c r="F95" s="211" t="s">
        <v>131</v>
      </c>
      <c r="G95" s="40"/>
      <c r="H95" s="40"/>
      <c r="I95" s="212"/>
      <c r="J95" s="40"/>
      <c r="K95" s="40"/>
      <c r="L95" s="44"/>
      <c r="M95" s="213"/>
      <c r="N95" s="214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130</v>
      </c>
      <c r="AU95" s="17" t="s">
        <v>82</v>
      </c>
    </row>
    <row r="96" s="2" customFormat="1">
      <c r="A96" s="38"/>
      <c r="B96" s="39"/>
      <c r="C96" s="40"/>
      <c r="D96" s="215" t="s">
        <v>132</v>
      </c>
      <c r="E96" s="40"/>
      <c r="F96" s="216" t="s">
        <v>133</v>
      </c>
      <c r="G96" s="40"/>
      <c r="H96" s="40"/>
      <c r="I96" s="212"/>
      <c r="J96" s="40"/>
      <c r="K96" s="40"/>
      <c r="L96" s="44"/>
      <c r="M96" s="213"/>
      <c r="N96" s="214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132</v>
      </c>
      <c r="AU96" s="17" t="s">
        <v>82</v>
      </c>
    </row>
    <row r="97" s="13" customFormat="1">
      <c r="A97" s="13"/>
      <c r="B97" s="217"/>
      <c r="C97" s="218"/>
      <c r="D97" s="210" t="s">
        <v>134</v>
      </c>
      <c r="E97" s="219" t="s">
        <v>19</v>
      </c>
      <c r="F97" s="220" t="s">
        <v>135</v>
      </c>
      <c r="G97" s="218"/>
      <c r="H97" s="221">
        <v>4.75</v>
      </c>
      <c r="I97" s="222"/>
      <c r="J97" s="218"/>
      <c r="K97" s="218"/>
      <c r="L97" s="223"/>
      <c r="M97" s="224"/>
      <c r="N97" s="225"/>
      <c r="O97" s="225"/>
      <c r="P97" s="225"/>
      <c r="Q97" s="225"/>
      <c r="R97" s="225"/>
      <c r="S97" s="225"/>
      <c r="T97" s="226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27" t="s">
        <v>134</v>
      </c>
      <c r="AU97" s="227" t="s">
        <v>82</v>
      </c>
      <c r="AV97" s="13" t="s">
        <v>82</v>
      </c>
      <c r="AW97" s="13" t="s">
        <v>36</v>
      </c>
      <c r="AX97" s="13" t="s">
        <v>80</v>
      </c>
      <c r="AY97" s="227" t="s">
        <v>121</v>
      </c>
    </row>
    <row r="98" s="2" customFormat="1" ht="24.15" customHeight="1">
      <c r="A98" s="38"/>
      <c r="B98" s="39"/>
      <c r="C98" s="197" t="s">
        <v>82</v>
      </c>
      <c r="D98" s="197" t="s">
        <v>123</v>
      </c>
      <c r="E98" s="198" t="s">
        <v>136</v>
      </c>
      <c r="F98" s="199" t="s">
        <v>137</v>
      </c>
      <c r="G98" s="200" t="s">
        <v>126</v>
      </c>
      <c r="H98" s="201">
        <v>9.0909999999999993</v>
      </c>
      <c r="I98" s="202"/>
      <c r="J98" s="203">
        <f>ROUND(I98*H98,2)</f>
        <v>0</v>
      </c>
      <c r="K98" s="199" t="s">
        <v>127</v>
      </c>
      <c r="L98" s="44"/>
      <c r="M98" s="204" t="s">
        <v>19</v>
      </c>
      <c r="N98" s="205" t="s">
        <v>46</v>
      </c>
      <c r="O98" s="84"/>
      <c r="P98" s="206">
        <f>O98*H98</f>
        <v>0</v>
      </c>
      <c r="Q98" s="206">
        <v>0</v>
      </c>
      <c r="R98" s="206">
        <f>Q98*H98</f>
        <v>0</v>
      </c>
      <c r="S98" s="206">
        <v>0.44</v>
      </c>
      <c r="T98" s="207">
        <f>S98*H98</f>
        <v>4.0000399999999994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08" t="s">
        <v>128</v>
      </c>
      <c r="AT98" s="208" t="s">
        <v>123</v>
      </c>
      <c r="AU98" s="208" t="s">
        <v>82</v>
      </c>
      <c r="AY98" s="17" t="s">
        <v>121</v>
      </c>
      <c r="BE98" s="209">
        <f>IF(N98="základní",J98,0)</f>
        <v>0</v>
      </c>
      <c r="BF98" s="209">
        <f>IF(N98="snížená",J98,0)</f>
        <v>0</v>
      </c>
      <c r="BG98" s="209">
        <f>IF(N98="zákl. přenesená",J98,0)</f>
        <v>0</v>
      </c>
      <c r="BH98" s="209">
        <f>IF(N98="sníž. přenesená",J98,0)</f>
        <v>0</v>
      </c>
      <c r="BI98" s="209">
        <f>IF(N98="nulová",J98,0)</f>
        <v>0</v>
      </c>
      <c r="BJ98" s="17" t="s">
        <v>80</v>
      </c>
      <c r="BK98" s="209">
        <f>ROUND(I98*H98,2)</f>
        <v>0</v>
      </c>
      <c r="BL98" s="17" t="s">
        <v>128</v>
      </c>
      <c r="BM98" s="208" t="s">
        <v>138</v>
      </c>
    </row>
    <row r="99" s="2" customFormat="1">
      <c r="A99" s="38"/>
      <c r="B99" s="39"/>
      <c r="C99" s="40"/>
      <c r="D99" s="210" t="s">
        <v>130</v>
      </c>
      <c r="E99" s="40"/>
      <c r="F99" s="211" t="s">
        <v>139</v>
      </c>
      <c r="G99" s="40"/>
      <c r="H99" s="40"/>
      <c r="I99" s="212"/>
      <c r="J99" s="40"/>
      <c r="K99" s="40"/>
      <c r="L99" s="44"/>
      <c r="M99" s="213"/>
      <c r="N99" s="214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130</v>
      </c>
      <c r="AU99" s="17" t="s">
        <v>82</v>
      </c>
    </row>
    <row r="100" s="2" customFormat="1">
      <c r="A100" s="38"/>
      <c r="B100" s="39"/>
      <c r="C100" s="40"/>
      <c r="D100" s="215" t="s">
        <v>132</v>
      </c>
      <c r="E100" s="40"/>
      <c r="F100" s="216" t="s">
        <v>140</v>
      </c>
      <c r="G100" s="40"/>
      <c r="H100" s="40"/>
      <c r="I100" s="212"/>
      <c r="J100" s="40"/>
      <c r="K100" s="40"/>
      <c r="L100" s="44"/>
      <c r="M100" s="213"/>
      <c r="N100" s="214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132</v>
      </c>
      <c r="AU100" s="17" t="s">
        <v>82</v>
      </c>
    </row>
    <row r="101" s="13" customFormat="1">
      <c r="A101" s="13"/>
      <c r="B101" s="217"/>
      <c r="C101" s="218"/>
      <c r="D101" s="210" t="s">
        <v>134</v>
      </c>
      <c r="E101" s="219" t="s">
        <v>19</v>
      </c>
      <c r="F101" s="220" t="s">
        <v>141</v>
      </c>
      <c r="G101" s="218"/>
      <c r="H101" s="221">
        <v>1.1879999999999999</v>
      </c>
      <c r="I101" s="222"/>
      <c r="J101" s="218"/>
      <c r="K101" s="218"/>
      <c r="L101" s="223"/>
      <c r="M101" s="224"/>
      <c r="N101" s="225"/>
      <c r="O101" s="225"/>
      <c r="P101" s="225"/>
      <c r="Q101" s="225"/>
      <c r="R101" s="225"/>
      <c r="S101" s="225"/>
      <c r="T101" s="226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27" t="s">
        <v>134</v>
      </c>
      <c r="AU101" s="227" t="s">
        <v>82</v>
      </c>
      <c r="AV101" s="13" t="s">
        <v>82</v>
      </c>
      <c r="AW101" s="13" t="s">
        <v>36</v>
      </c>
      <c r="AX101" s="13" t="s">
        <v>75</v>
      </c>
      <c r="AY101" s="227" t="s">
        <v>121</v>
      </c>
    </row>
    <row r="102" s="13" customFormat="1">
      <c r="A102" s="13"/>
      <c r="B102" s="217"/>
      <c r="C102" s="218"/>
      <c r="D102" s="210" t="s">
        <v>134</v>
      </c>
      <c r="E102" s="219" t="s">
        <v>19</v>
      </c>
      <c r="F102" s="220" t="s">
        <v>142</v>
      </c>
      <c r="G102" s="218"/>
      <c r="H102" s="221">
        <v>7.9029999999999996</v>
      </c>
      <c r="I102" s="222"/>
      <c r="J102" s="218"/>
      <c r="K102" s="218"/>
      <c r="L102" s="223"/>
      <c r="M102" s="224"/>
      <c r="N102" s="225"/>
      <c r="O102" s="225"/>
      <c r="P102" s="225"/>
      <c r="Q102" s="225"/>
      <c r="R102" s="225"/>
      <c r="S102" s="225"/>
      <c r="T102" s="226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27" t="s">
        <v>134</v>
      </c>
      <c r="AU102" s="227" t="s">
        <v>82</v>
      </c>
      <c r="AV102" s="13" t="s">
        <v>82</v>
      </c>
      <c r="AW102" s="13" t="s">
        <v>36</v>
      </c>
      <c r="AX102" s="13" t="s">
        <v>75</v>
      </c>
      <c r="AY102" s="227" t="s">
        <v>121</v>
      </c>
    </row>
    <row r="103" s="14" customFormat="1">
      <c r="A103" s="14"/>
      <c r="B103" s="228"/>
      <c r="C103" s="229"/>
      <c r="D103" s="210" t="s">
        <v>134</v>
      </c>
      <c r="E103" s="230" t="s">
        <v>19</v>
      </c>
      <c r="F103" s="231" t="s">
        <v>143</v>
      </c>
      <c r="G103" s="229"/>
      <c r="H103" s="232">
        <v>9.0909999999999993</v>
      </c>
      <c r="I103" s="233"/>
      <c r="J103" s="229"/>
      <c r="K103" s="229"/>
      <c r="L103" s="234"/>
      <c r="M103" s="235"/>
      <c r="N103" s="236"/>
      <c r="O103" s="236"/>
      <c r="P103" s="236"/>
      <c r="Q103" s="236"/>
      <c r="R103" s="236"/>
      <c r="S103" s="236"/>
      <c r="T103" s="237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38" t="s">
        <v>134</v>
      </c>
      <c r="AU103" s="238" t="s">
        <v>82</v>
      </c>
      <c r="AV103" s="14" t="s">
        <v>128</v>
      </c>
      <c r="AW103" s="14" t="s">
        <v>36</v>
      </c>
      <c r="AX103" s="14" t="s">
        <v>80</v>
      </c>
      <c r="AY103" s="238" t="s">
        <v>121</v>
      </c>
    </row>
    <row r="104" s="2" customFormat="1" ht="16.5" customHeight="1">
      <c r="A104" s="38"/>
      <c r="B104" s="39"/>
      <c r="C104" s="197" t="s">
        <v>144</v>
      </c>
      <c r="D104" s="197" t="s">
        <v>123</v>
      </c>
      <c r="E104" s="198" t="s">
        <v>145</v>
      </c>
      <c r="F104" s="199" t="s">
        <v>146</v>
      </c>
      <c r="G104" s="200" t="s">
        <v>126</v>
      </c>
      <c r="H104" s="201">
        <v>27.25</v>
      </c>
      <c r="I104" s="202"/>
      <c r="J104" s="203">
        <f>ROUND(I104*H104,2)</f>
        <v>0</v>
      </c>
      <c r="K104" s="199" t="s">
        <v>127</v>
      </c>
      <c r="L104" s="44"/>
      <c r="M104" s="204" t="s">
        <v>19</v>
      </c>
      <c r="N104" s="205" t="s">
        <v>46</v>
      </c>
      <c r="O104" s="84"/>
      <c r="P104" s="206">
        <f>O104*H104</f>
        <v>0</v>
      </c>
      <c r="Q104" s="206">
        <v>0</v>
      </c>
      <c r="R104" s="206">
        <f>Q104*H104</f>
        <v>0</v>
      </c>
      <c r="S104" s="206">
        <v>0.098000000000000004</v>
      </c>
      <c r="T104" s="207">
        <f>S104*H104</f>
        <v>2.6705000000000001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08" t="s">
        <v>128</v>
      </c>
      <c r="AT104" s="208" t="s">
        <v>123</v>
      </c>
      <c r="AU104" s="208" t="s">
        <v>82</v>
      </c>
      <c r="AY104" s="17" t="s">
        <v>121</v>
      </c>
      <c r="BE104" s="209">
        <f>IF(N104="základní",J104,0)</f>
        <v>0</v>
      </c>
      <c r="BF104" s="209">
        <f>IF(N104="snížená",J104,0)</f>
        <v>0</v>
      </c>
      <c r="BG104" s="209">
        <f>IF(N104="zákl. přenesená",J104,0)</f>
        <v>0</v>
      </c>
      <c r="BH104" s="209">
        <f>IF(N104="sníž. přenesená",J104,0)</f>
        <v>0</v>
      </c>
      <c r="BI104" s="209">
        <f>IF(N104="nulová",J104,0)</f>
        <v>0</v>
      </c>
      <c r="BJ104" s="17" t="s">
        <v>80</v>
      </c>
      <c r="BK104" s="209">
        <f>ROUND(I104*H104,2)</f>
        <v>0</v>
      </c>
      <c r="BL104" s="17" t="s">
        <v>128</v>
      </c>
      <c r="BM104" s="208" t="s">
        <v>147</v>
      </c>
    </row>
    <row r="105" s="2" customFormat="1">
      <c r="A105" s="38"/>
      <c r="B105" s="39"/>
      <c r="C105" s="40"/>
      <c r="D105" s="210" t="s">
        <v>130</v>
      </c>
      <c r="E105" s="40"/>
      <c r="F105" s="211" t="s">
        <v>148</v>
      </c>
      <c r="G105" s="40"/>
      <c r="H105" s="40"/>
      <c r="I105" s="212"/>
      <c r="J105" s="40"/>
      <c r="K105" s="40"/>
      <c r="L105" s="44"/>
      <c r="M105" s="213"/>
      <c r="N105" s="214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130</v>
      </c>
      <c r="AU105" s="17" t="s">
        <v>82</v>
      </c>
    </row>
    <row r="106" s="2" customFormat="1">
      <c r="A106" s="38"/>
      <c r="B106" s="39"/>
      <c r="C106" s="40"/>
      <c r="D106" s="215" t="s">
        <v>132</v>
      </c>
      <c r="E106" s="40"/>
      <c r="F106" s="216" t="s">
        <v>149</v>
      </c>
      <c r="G106" s="40"/>
      <c r="H106" s="40"/>
      <c r="I106" s="212"/>
      <c r="J106" s="40"/>
      <c r="K106" s="40"/>
      <c r="L106" s="44"/>
      <c r="M106" s="213"/>
      <c r="N106" s="214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132</v>
      </c>
      <c r="AU106" s="17" t="s">
        <v>82</v>
      </c>
    </row>
    <row r="107" s="13" customFormat="1">
      <c r="A107" s="13"/>
      <c r="B107" s="217"/>
      <c r="C107" s="218"/>
      <c r="D107" s="210" t="s">
        <v>134</v>
      </c>
      <c r="E107" s="219" t="s">
        <v>19</v>
      </c>
      <c r="F107" s="220" t="s">
        <v>150</v>
      </c>
      <c r="G107" s="218"/>
      <c r="H107" s="221">
        <v>27.25</v>
      </c>
      <c r="I107" s="222"/>
      <c r="J107" s="218"/>
      <c r="K107" s="218"/>
      <c r="L107" s="223"/>
      <c r="M107" s="224"/>
      <c r="N107" s="225"/>
      <c r="O107" s="225"/>
      <c r="P107" s="225"/>
      <c r="Q107" s="225"/>
      <c r="R107" s="225"/>
      <c r="S107" s="225"/>
      <c r="T107" s="226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27" t="s">
        <v>134</v>
      </c>
      <c r="AU107" s="227" t="s">
        <v>82</v>
      </c>
      <c r="AV107" s="13" t="s">
        <v>82</v>
      </c>
      <c r="AW107" s="13" t="s">
        <v>36</v>
      </c>
      <c r="AX107" s="13" t="s">
        <v>80</v>
      </c>
      <c r="AY107" s="227" t="s">
        <v>121</v>
      </c>
    </row>
    <row r="108" s="2" customFormat="1" ht="24.15" customHeight="1">
      <c r="A108" s="38"/>
      <c r="B108" s="39"/>
      <c r="C108" s="197" t="s">
        <v>128</v>
      </c>
      <c r="D108" s="197" t="s">
        <v>123</v>
      </c>
      <c r="E108" s="198" t="s">
        <v>151</v>
      </c>
      <c r="F108" s="199" t="s">
        <v>152</v>
      </c>
      <c r="G108" s="200" t="s">
        <v>153</v>
      </c>
      <c r="H108" s="201">
        <v>17</v>
      </c>
      <c r="I108" s="202"/>
      <c r="J108" s="203">
        <f>ROUND(I108*H108,2)</f>
        <v>0</v>
      </c>
      <c r="K108" s="199" t="s">
        <v>127</v>
      </c>
      <c r="L108" s="44"/>
      <c r="M108" s="204" t="s">
        <v>19</v>
      </c>
      <c r="N108" s="205" t="s">
        <v>46</v>
      </c>
      <c r="O108" s="84"/>
      <c r="P108" s="206">
        <f>O108*H108</f>
        <v>0</v>
      </c>
      <c r="Q108" s="206">
        <v>0</v>
      </c>
      <c r="R108" s="206">
        <f>Q108*H108</f>
        <v>0</v>
      </c>
      <c r="S108" s="206">
        <v>0</v>
      </c>
      <c r="T108" s="207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08" t="s">
        <v>128</v>
      </c>
      <c r="AT108" s="208" t="s">
        <v>123</v>
      </c>
      <c r="AU108" s="208" t="s">
        <v>82</v>
      </c>
      <c r="AY108" s="17" t="s">
        <v>121</v>
      </c>
      <c r="BE108" s="209">
        <f>IF(N108="základní",J108,0)</f>
        <v>0</v>
      </c>
      <c r="BF108" s="209">
        <f>IF(N108="snížená",J108,0)</f>
        <v>0</v>
      </c>
      <c r="BG108" s="209">
        <f>IF(N108="zákl. přenesená",J108,0)</f>
        <v>0</v>
      </c>
      <c r="BH108" s="209">
        <f>IF(N108="sníž. přenesená",J108,0)</f>
        <v>0</v>
      </c>
      <c r="BI108" s="209">
        <f>IF(N108="nulová",J108,0)</f>
        <v>0</v>
      </c>
      <c r="BJ108" s="17" t="s">
        <v>80</v>
      </c>
      <c r="BK108" s="209">
        <f>ROUND(I108*H108,2)</f>
        <v>0</v>
      </c>
      <c r="BL108" s="17" t="s">
        <v>128</v>
      </c>
      <c r="BM108" s="208" t="s">
        <v>154</v>
      </c>
    </row>
    <row r="109" s="2" customFormat="1">
      <c r="A109" s="38"/>
      <c r="B109" s="39"/>
      <c r="C109" s="40"/>
      <c r="D109" s="210" t="s">
        <v>130</v>
      </c>
      <c r="E109" s="40"/>
      <c r="F109" s="211" t="s">
        <v>155</v>
      </c>
      <c r="G109" s="40"/>
      <c r="H109" s="40"/>
      <c r="I109" s="212"/>
      <c r="J109" s="40"/>
      <c r="K109" s="40"/>
      <c r="L109" s="44"/>
      <c r="M109" s="213"/>
      <c r="N109" s="214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130</v>
      </c>
      <c r="AU109" s="17" t="s">
        <v>82</v>
      </c>
    </row>
    <row r="110" s="2" customFormat="1">
      <c r="A110" s="38"/>
      <c r="B110" s="39"/>
      <c r="C110" s="40"/>
      <c r="D110" s="215" t="s">
        <v>132</v>
      </c>
      <c r="E110" s="40"/>
      <c r="F110" s="216" t="s">
        <v>156</v>
      </c>
      <c r="G110" s="40"/>
      <c r="H110" s="40"/>
      <c r="I110" s="212"/>
      <c r="J110" s="40"/>
      <c r="K110" s="40"/>
      <c r="L110" s="44"/>
      <c r="M110" s="213"/>
      <c r="N110" s="214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132</v>
      </c>
      <c r="AU110" s="17" t="s">
        <v>82</v>
      </c>
    </row>
    <row r="111" s="13" customFormat="1">
      <c r="A111" s="13"/>
      <c r="B111" s="217"/>
      <c r="C111" s="218"/>
      <c r="D111" s="210" t="s">
        <v>134</v>
      </c>
      <c r="E111" s="219" t="s">
        <v>19</v>
      </c>
      <c r="F111" s="220" t="s">
        <v>157</v>
      </c>
      <c r="G111" s="218"/>
      <c r="H111" s="221">
        <v>17</v>
      </c>
      <c r="I111" s="222"/>
      <c r="J111" s="218"/>
      <c r="K111" s="218"/>
      <c r="L111" s="223"/>
      <c r="M111" s="224"/>
      <c r="N111" s="225"/>
      <c r="O111" s="225"/>
      <c r="P111" s="225"/>
      <c r="Q111" s="225"/>
      <c r="R111" s="225"/>
      <c r="S111" s="225"/>
      <c r="T111" s="226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27" t="s">
        <v>134</v>
      </c>
      <c r="AU111" s="227" t="s">
        <v>82</v>
      </c>
      <c r="AV111" s="13" t="s">
        <v>82</v>
      </c>
      <c r="AW111" s="13" t="s">
        <v>36</v>
      </c>
      <c r="AX111" s="13" t="s">
        <v>80</v>
      </c>
      <c r="AY111" s="227" t="s">
        <v>121</v>
      </c>
    </row>
    <row r="112" s="2" customFormat="1" ht="33" customHeight="1">
      <c r="A112" s="38"/>
      <c r="B112" s="39"/>
      <c r="C112" s="197" t="s">
        <v>158</v>
      </c>
      <c r="D112" s="197" t="s">
        <v>123</v>
      </c>
      <c r="E112" s="198" t="s">
        <v>159</v>
      </c>
      <c r="F112" s="199" t="s">
        <v>160</v>
      </c>
      <c r="G112" s="200" t="s">
        <v>153</v>
      </c>
      <c r="H112" s="201">
        <v>17</v>
      </c>
      <c r="I112" s="202"/>
      <c r="J112" s="203">
        <f>ROUND(I112*H112,2)</f>
        <v>0</v>
      </c>
      <c r="K112" s="199" t="s">
        <v>127</v>
      </c>
      <c r="L112" s="44"/>
      <c r="M112" s="204" t="s">
        <v>19</v>
      </c>
      <c r="N112" s="205" t="s">
        <v>46</v>
      </c>
      <c r="O112" s="84"/>
      <c r="P112" s="206">
        <f>O112*H112</f>
        <v>0</v>
      </c>
      <c r="Q112" s="206">
        <v>0</v>
      </c>
      <c r="R112" s="206">
        <f>Q112*H112</f>
        <v>0</v>
      </c>
      <c r="S112" s="206">
        <v>0</v>
      </c>
      <c r="T112" s="207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08" t="s">
        <v>128</v>
      </c>
      <c r="AT112" s="208" t="s">
        <v>123</v>
      </c>
      <c r="AU112" s="208" t="s">
        <v>82</v>
      </c>
      <c r="AY112" s="17" t="s">
        <v>121</v>
      </c>
      <c r="BE112" s="209">
        <f>IF(N112="základní",J112,0)</f>
        <v>0</v>
      </c>
      <c r="BF112" s="209">
        <f>IF(N112="snížená",J112,0)</f>
        <v>0</v>
      </c>
      <c r="BG112" s="209">
        <f>IF(N112="zákl. přenesená",J112,0)</f>
        <v>0</v>
      </c>
      <c r="BH112" s="209">
        <f>IF(N112="sníž. přenesená",J112,0)</f>
        <v>0</v>
      </c>
      <c r="BI112" s="209">
        <f>IF(N112="nulová",J112,0)</f>
        <v>0</v>
      </c>
      <c r="BJ112" s="17" t="s">
        <v>80</v>
      </c>
      <c r="BK112" s="209">
        <f>ROUND(I112*H112,2)</f>
        <v>0</v>
      </c>
      <c r="BL112" s="17" t="s">
        <v>128</v>
      </c>
      <c r="BM112" s="208" t="s">
        <v>161</v>
      </c>
    </row>
    <row r="113" s="2" customFormat="1">
      <c r="A113" s="38"/>
      <c r="B113" s="39"/>
      <c r="C113" s="40"/>
      <c r="D113" s="210" t="s">
        <v>130</v>
      </c>
      <c r="E113" s="40"/>
      <c r="F113" s="211" t="s">
        <v>162</v>
      </c>
      <c r="G113" s="40"/>
      <c r="H113" s="40"/>
      <c r="I113" s="212"/>
      <c r="J113" s="40"/>
      <c r="K113" s="40"/>
      <c r="L113" s="44"/>
      <c r="M113" s="213"/>
      <c r="N113" s="214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130</v>
      </c>
      <c r="AU113" s="17" t="s">
        <v>82</v>
      </c>
    </row>
    <row r="114" s="2" customFormat="1">
      <c r="A114" s="38"/>
      <c r="B114" s="39"/>
      <c r="C114" s="40"/>
      <c r="D114" s="215" t="s">
        <v>132</v>
      </c>
      <c r="E114" s="40"/>
      <c r="F114" s="216" t="s">
        <v>163</v>
      </c>
      <c r="G114" s="40"/>
      <c r="H114" s="40"/>
      <c r="I114" s="212"/>
      <c r="J114" s="40"/>
      <c r="K114" s="40"/>
      <c r="L114" s="44"/>
      <c r="M114" s="213"/>
      <c r="N114" s="214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132</v>
      </c>
      <c r="AU114" s="17" t="s">
        <v>82</v>
      </c>
    </row>
    <row r="115" s="2" customFormat="1" ht="24.15" customHeight="1">
      <c r="A115" s="38"/>
      <c r="B115" s="39"/>
      <c r="C115" s="197" t="s">
        <v>164</v>
      </c>
      <c r="D115" s="197" t="s">
        <v>123</v>
      </c>
      <c r="E115" s="198" t="s">
        <v>165</v>
      </c>
      <c r="F115" s="199" t="s">
        <v>166</v>
      </c>
      <c r="G115" s="200" t="s">
        <v>153</v>
      </c>
      <c r="H115" s="201">
        <v>17</v>
      </c>
      <c r="I115" s="202"/>
      <c r="J115" s="203">
        <f>ROUND(I115*H115,2)</f>
        <v>0</v>
      </c>
      <c r="K115" s="199" t="s">
        <v>127</v>
      </c>
      <c r="L115" s="44"/>
      <c r="M115" s="204" t="s">
        <v>19</v>
      </c>
      <c r="N115" s="205" t="s">
        <v>46</v>
      </c>
      <c r="O115" s="84"/>
      <c r="P115" s="206">
        <f>O115*H115</f>
        <v>0</v>
      </c>
      <c r="Q115" s="206">
        <v>0</v>
      </c>
      <c r="R115" s="206">
        <f>Q115*H115</f>
        <v>0</v>
      </c>
      <c r="S115" s="206">
        <v>0</v>
      </c>
      <c r="T115" s="207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08" t="s">
        <v>128</v>
      </c>
      <c r="AT115" s="208" t="s">
        <v>123</v>
      </c>
      <c r="AU115" s="208" t="s">
        <v>82</v>
      </c>
      <c r="AY115" s="17" t="s">
        <v>121</v>
      </c>
      <c r="BE115" s="209">
        <f>IF(N115="základní",J115,0)</f>
        <v>0</v>
      </c>
      <c r="BF115" s="209">
        <f>IF(N115="snížená",J115,0)</f>
        <v>0</v>
      </c>
      <c r="BG115" s="209">
        <f>IF(N115="zákl. přenesená",J115,0)</f>
        <v>0</v>
      </c>
      <c r="BH115" s="209">
        <f>IF(N115="sníž. přenesená",J115,0)</f>
        <v>0</v>
      </c>
      <c r="BI115" s="209">
        <f>IF(N115="nulová",J115,0)</f>
        <v>0</v>
      </c>
      <c r="BJ115" s="17" t="s">
        <v>80</v>
      </c>
      <c r="BK115" s="209">
        <f>ROUND(I115*H115,2)</f>
        <v>0</v>
      </c>
      <c r="BL115" s="17" t="s">
        <v>128</v>
      </c>
      <c r="BM115" s="208" t="s">
        <v>167</v>
      </c>
    </row>
    <row r="116" s="2" customFormat="1">
      <c r="A116" s="38"/>
      <c r="B116" s="39"/>
      <c r="C116" s="40"/>
      <c r="D116" s="210" t="s">
        <v>130</v>
      </c>
      <c r="E116" s="40"/>
      <c r="F116" s="211" t="s">
        <v>168</v>
      </c>
      <c r="G116" s="40"/>
      <c r="H116" s="40"/>
      <c r="I116" s="212"/>
      <c r="J116" s="40"/>
      <c r="K116" s="40"/>
      <c r="L116" s="44"/>
      <c r="M116" s="213"/>
      <c r="N116" s="214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130</v>
      </c>
      <c r="AU116" s="17" t="s">
        <v>82</v>
      </c>
    </row>
    <row r="117" s="2" customFormat="1">
      <c r="A117" s="38"/>
      <c r="B117" s="39"/>
      <c r="C117" s="40"/>
      <c r="D117" s="215" t="s">
        <v>132</v>
      </c>
      <c r="E117" s="40"/>
      <c r="F117" s="216" t="s">
        <v>169</v>
      </c>
      <c r="G117" s="40"/>
      <c r="H117" s="40"/>
      <c r="I117" s="212"/>
      <c r="J117" s="40"/>
      <c r="K117" s="40"/>
      <c r="L117" s="44"/>
      <c r="M117" s="213"/>
      <c r="N117" s="214"/>
      <c r="O117" s="84"/>
      <c r="P117" s="84"/>
      <c r="Q117" s="84"/>
      <c r="R117" s="84"/>
      <c r="S117" s="84"/>
      <c r="T117" s="85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132</v>
      </c>
      <c r="AU117" s="17" t="s">
        <v>82</v>
      </c>
    </row>
    <row r="118" s="13" customFormat="1">
      <c r="A118" s="13"/>
      <c r="B118" s="217"/>
      <c r="C118" s="218"/>
      <c r="D118" s="210" t="s">
        <v>134</v>
      </c>
      <c r="E118" s="219" t="s">
        <v>19</v>
      </c>
      <c r="F118" s="220" t="s">
        <v>170</v>
      </c>
      <c r="G118" s="218"/>
      <c r="H118" s="221">
        <v>17</v>
      </c>
      <c r="I118" s="222"/>
      <c r="J118" s="218"/>
      <c r="K118" s="218"/>
      <c r="L118" s="223"/>
      <c r="M118" s="224"/>
      <c r="N118" s="225"/>
      <c r="O118" s="225"/>
      <c r="P118" s="225"/>
      <c r="Q118" s="225"/>
      <c r="R118" s="225"/>
      <c r="S118" s="225"/>
      <c r="T118" s="226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27" t="s">
        <v>134</v>
      </c>
      <c r="AU118" s="227" t="s">
        <v>82</v>
      </c>
      <c r="AV118" s="13" t="s">
        <v>82</v>
      </c>
      <c r="AW118" s="13" t="s">
        <v>36</v>
      </c>
      <c r="AX118" s="13" t="s">
        <v>80</v>
      </c>
      <c r="AY118" s="227" t="s">
        <v>121</v>
      </c>
    </row>
    <row r="119" s="2" customFormat="1" ht="24.15" customHeight="1">
      <c r="A119" s="38"/>
      <c r="B119" s="39"/>
      <c r="C119" s="197" t="s">
        <v>171</v>
      </c>
      <c r="D119" s="197" t="s">
        <v>123</v>
      </c>
      <c r="E119" s="198" t="s">
        <v>172</v>
      </c>
      <c r="F119" s="199" t="s">
        <v>173</v>
      </c>
      <c r="G119" s="200" t="s">
        <v>126</v>
      </c>
      <c r="H119" s="201">
        <v>9</v>
      </c>
      <c r="I119" s="202"/>
      <c r="J119" s="203">
        <f>ROUND(I119*H119,2)</f>
        <v>0</v>
      </c>
      <c r="K119" s="199" t="s">
        <v>127</v>
      </c>
      <c r="L119" s="44"/>
      <c r="M119" s="204" t="s">
        <v>19</v>
      </c>
      <c r="N119" s="205" t="s">
        <v>46</v>
      </c>
      <c r="O119" s="84"/>
      <c r="P119" s="206">
        <f>O119*H119</f>
        <v>0</v>
      </c>
      <c r="Q119" s="206">
        <v>0</v>
      </c>
      <c r="R119" s="206">
        <f>Q119*H119</f>
        <v>0</v>
      </c>
      <c r="S119" s="206">
        <v>0</v>
      </c>
      <c r="T119" s="207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08" t="s">
        <v>128</v>
      </c>
      <c r="AT119" s="208" t="s">
        <v>123</v>
      </c>
      <c r="AU119" s="208" t="s">
        <v>82</v>
      </c>
      <c r="AY119" s="17" t="s">
        <v>121</v>
      </c>
      <c r="BE119" s="209">
        <f>IF(N119="základní",J119,0)</f>
        <v>0</v>
      </c>
      <c r="BF119" s="209">
        <f>IF(N119="snížená",J119,0)</f>
        <v>0</v>
      </c>
      <c r="BG119" s="209">
        <f>IF(N119="zákl. přenesená",J119,0)</f>
        <v>0</v>
      </c>
      <c r="BH119" s="209">
        <f>IF(N119="sníž. přenesená",J119,0)</f>
        <v>0</v>
      </c>
      <c r="BI119" s="209">
        <f>IF(N119="nulová",J119,0)</f>
        <v>0</v>
      </c>
      <c r="BJ119" s="17" t="s">
        <v>80</v>
      </c>
      <c r="BK119" s="209">
        <f>ROUND(I119*H119,2)</f>
        <v>0</v>
      </c>
      <c r="BL119" s="17" t="s">
        <v>128</v>
      </c>
      <c r="BM119" s="208" t="s">
        <v>174</v>
      </c>
    </row>
    <row r="120" s="2" customFormat="1">
      <c r="A120" s="38"/>
      <c r="B120" s="39"/>
      <c r="C120" s="40"/>
      <c r="D120" s="210" t="s">
        <v>130</v>
      </c>
      <c r="E120" s="40"/>
      <c r="F120" s="211" t="s">
        <v>175</v>
      </c>
      <c r="G120" s="40"/>
      <c r="H120" s="40"/>
      <c r="I120" s="212"/>
      <c r="J120" s="40"/>
      <c r="K120" s="40"/>
      <c r="L120" s="44"/>
      <c r="M120" s="213"/>
      <c r="N120" s="214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130</v>
      </c>
      <c r="AU120" s="17" t="s">
        <v>82</v>
      </c>
    </row>
    <row r="121" s="2" customFormat="1">
      <c r="A121" s="38"/>
      <c r="B121" s="39"/>
      <c r="C121" s="40"/>
      <c r="D121" s="215" t="s">
        <v>132</v>
      </c>
      <c r="E121" s="40"/>
      <c r="F121" s="216" t="s">
        <v>176</v>
      </c>
      <c r="G121" s="40"/>
      <c r="H121" s="40"/>
      <c r="I121" s="212"/>
      <c r="J121" s="40"/>
      <c r="K121" s="40"/>
      <c r="L121" s="44"/>
      <c r="M121" s="213"/>
      <c r="N121" s="214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132</v>
      </c>
      <c r="AU121" s="17" t="s">
        <v>82</v>
      </c>
    </row>
    <row r="122" s="2" customFormat="1" ht="16.5" customHeight="1">
      <c r="A122" s="38"/>
      <c r="B122" s="39"/>
      <c r="C122" s="239" t="s">
        <v>177</v>
      </c>
      <c r="D122" s="239" t="s">
        <v>178</v>
      </c>
      <c r="E122" s="240" t="s">
        <v>179</v>
      </c>
      <c r="F122" s="241" t="s">
        <v>180</v>
      </c>
      <c r="G122" s="242" t="s">
        <v>181</v>
      </c>
      <c r="H122" s="243">
        <v>2.8799999999999999</v>
      </c>
      <c r="I122" s="244"/>
      <c r="J122" s="245">
        <f>ROUND(I122*H122,2)</f>
        <v>0</v>
      </c>
      <c r="K122" s="241" t="s">
        <v>127</v>
      </c>
      <c r="L122" s="246"/>
      <c r="M122" s="247" t="s">
        <v>19</v>
      </c>
      <c r="N122" s="248" t="s">
        <v>46</v>
      </c>
      <c r="O122" s="84"/>
      <c r="P122" s="206">
        <f>O122*H122</f>
        <v>0</v>
      </c>
      <c r="Q122" s="206">
        <v>1</v>
      </c>
      <c r="R122" s="206">
        <f>Q122*H122</f>
        <v>2.8799999999999999</v>
      </c>
      <c r="S122" s="206">
        <v>0</v>
      </c>
      <c r="T122" s="207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08" t="s">
        <v>177</v>
      </c>
      <c r="AT122" s="208" t="s">
        <v>178</v>
      </c>
      <c r="AU122" s="208" t="s">
        <v>82</v>
      </c>
      <c r="AY122" s="17" t="s">
        <v>121</v>
      </c>
      <c r="BE122" s="209">
        <f>IF(N122="základní",J122,0)</f>
        <v>0</v>
      </c>
      <c r="BF122" s="209">
        <f>IF(N122="snížená",J122,0)</f>
        <v>0</v>
      </c>
      <c r="BG122" s="209">
        <f>IF(N122="zákl. přenesená",J122,0)</f>
        <v>0</v>
      </c>
      <c r="BH122" s="209">
        <f>IF(N122="sníž. přenesená",J122,0)</f>
        <v>0</v>
      </c>
      <c r="BI122" s="209">
        <f>IF(N122="nulová",J122,0)</f>
        <v>0</v>
      </c>
      <c r="BJ122" s="17" t="s">
        <v>80</v>
      </c>
      <c r="BK122" s="209">
        <f>ROUND(I122*H122,2)</f>
        <v>0</v>
      </c>
      <c r="BL122" s="17" t="s">
        <v>128</v>
      </c>
      <c r="BM122" s="208" t="s">
        <v>182</v>
      </c>
    </row>
    <row r="123" s="2" customFormat="1">
      <c r="A123" s="38"/>
      <c r="B123" s="39"/>
      <c r="C123" s="40"/>
      <c r="D123" s="210" t="s">
        <v>130</v>
      </c>
      <c r="E123" s="40"/>
      <c r="F123" s="211" t="s">
        <v>180</v>
      </c>
      <c r="G123" s="40"/>
      <c r="H123" s="40"/>
      <c r="I123" s="212"/>
      <c r="J123" s="40"/>
      <c r="K123" s="40"/>
      <c r="L123" s="44"/>
      <c r="M123" s="213"/>
      <c r="N123" s="214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130</v>
      </c>
      <c r="AU123" s="17" t="s">
        <v>82</v>
      </c>
    </row>
    <row r="124" s="2" customFormat="1">
      <c r="A124" s="38"/>
      <c r="B124" s="39"/>
      <c r="C124" s="40"/>
      <c r="D124" s="215" t="s">
        <v>132</v>
      </c>
      <c r="E124" s="40"/>
      <c r="F124" s="216" t="s">
        <v>183</v>
      </c>
      <c r="G124" s="40"/>
      <c r="H124" s="40"/>
      <c r="I124" s="212"/>
      <c r="J124" s="40"/>
      <c r="K124" s="40"/>
      <c r="L124" s="44"/>
      <c r="M124" s="213"/>
      <c r="N124" s="214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132</v>
      </c>
      <c r="AU124" s="17" t="s">
        <v>82</v>
      </c>
    </row>
    <row r="125" s="13" customFormat="1">
      <c r="A125" s="13"/>
      <c r="B125" s="217"/>
      <c r="C125" s="218"/>
      <c r="D125" s="210" t="s">
        <v>134</v>
      </c>
      <c r="E125" s="218"/>
      <c r="F125" s="220" t="s">
        <v>184</v>
      </c>
      <c r="G125" s="218"/>
      <c r="H125" s="221">
        <v>2.8799999999999999</v>
      </c>
      <c r="I125" s="222"/>
      <c r="J125" s="218"/>
      <c r="K125" s="218"/>
      <c r="L125" s="223"/>
      <c r="M125" s="224"/>
      <c r="N125" s="225"/>
      <c r="O125" s="225"/>
      <c r="P125" s="225"/>
      <c r="Q125" s="225"/>
      <c r="R125" s="225"/>
      <c r="S125" s="225"/>
      <c r="T125" s="22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27" t="s">
        <v>134</v>
      </c>
      <c r="AU125" s="227" t="s">
        <v>82</v>
      </c>
      <c r="AV125" s="13" t="s">
        <v>82</v>
      </c>
      <c r="AW125" s="13" t="s">
        <v>4</v>
      </c>
      <c r="AX125" s="13" t="s">
        <v>80</v>
      </c>
      <c r="AY125" s="227" t="s">
        <v>121</v>
      </c>
    </row>
    <row r="126" s="2" customFormat="1" ht="21.75" customHeight="1">
      <c r="A126" s="38"/>
      <c r="B126" s="39"/>
      <c r="C126" s="197" t="s">
        <v>185</v>
      </c>
      <c r="D126" s="197" t="s">
        <v>123</v>
      </c>
      <c r="E126" s="198" t="s">
        <v>186</v>
      </c>
      <c r="F126" s="199" t="s">
        <v>187</v>
      </c>
      <c r="G126" s="200" t="s">
        <v>126</v>
      </c>
      <c r="H126" s="201">
        <v>9</v>
      </c>
      <c r="I126" s="202"/>
      <c r="J126" s="203">
        <f>ROUND(I126*H126,2)</f>
        <v>0</v>
      </c>
      <c r="K126" s="199" t="s">
        <v>127</v>
      </c>
      <c r="L126" s="44"/>
      <c r="M126" s="204" t="s">
        <v>19</v>
      </c>
      <c r="N126" s="205" t="s">
        <v>46</v>
      </c>
      <c r="O126" s="84"/>
      <c r="P126" s="206">
        <f>O126*H126</f>
        <v>0</v>
      </c>
      <c r="Q126" s="206">
        <v>0</v>
      </c>
      <c r="R126" s="206">
        <f>Q126*H126</f>
        <v>0</v>
      </c>
      <c r="S126" s="206">
        <v>0</v>
      </c>
      <c r="T126" s="207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08" t="s">
        <v>128</v>
      </c>
      <c r="AT126" s="208" t="s">
        <v>123</v>
      </c>
      <c r="AU126" s="208" t="s">
        <v>82</v>
      </c>
      <c r="AY126" s="17" t="s">
        <v>121</v>
      </c>
      <c r="BE126" s="209">
        <f>IF(N126="základní",J126,0)</f>
        <v>0</v>
      </c>
      <c r="BF126" s="209">
        <f>IF(N126="snížená",J126,0)</f>
        <v>0</v>
      </c>
      <c r="BG126" s="209">
        <f>IF(N126="zákl. přenesená",J126,0)</f>
        <v>0</v>
      </c>
      <c r="BH126" s="209">
        <f>IF(N126="sníž. přenesená",J126,0)</f>
        <v>0</v>
      </c>
      <c r="BI126" s="209">
        <f>IF(N126="nulová",J126,0)</f>
        <v>0</v>
      </c>
      <c r="BJ126" s="17" t="s">
        <v>80</v>
      </c>
      <c r="BK126" s="209">
        <f>ROUND(I126*H126,2)</f>
        <v>0</v>
      </c>
      <c r="BL126" s="17" t="s">
        <v>128</v>
      </c>
      <c r="BM126" s="208" t="s">
        <v>188</v>
      </c>
    </row>
    <row r="127" s="2" customFormat="1">
      <c r="A127" s="38"/>
      <c r="B127" s="39"/>
      <c r="C127" s="40"/>
      <c r="D127" s="210" t="s">
        <v>130</v>
      </c>
      <c r="E127" s="40"/>
      <c r="F127" s="211" t="s">
        <v>189</v>
      </c>
      <c r="G127" s="40"/>
      <c r="H127" s="40"/>
      <c r="I127" s="212"/>
      <c r="J127" s="40"/>
      <c r="K127" s="40"/>
      <c r="L127" s="44"/>
      <c r="M127" s="213"/>
      <c r="N127" s="214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130</v>
      </c>
      <c r="AU127" s="17" t="s">
        <v>82</v>
      </c>
    </row>
    <row r="128" s="2" customFormat="1">
      <c r="A128" s="38"/>
      <c r="B128" s="39"/>
      <c r="C128" s="40"/>
      <c r="D128" s="215" t="s">
        <v>132</v>
      </c>
      <c r="E128" s="40"/>
      <c r="F128" s="216" t="s">
        <v>190</v>
      </c>
      <c r="G128" s="40"/>
      <c r="H128" s="40"/>
      <c r="I128" s="212"/>
      <c r="J128" s="40"/>
      <c r="K128" s="40"/>
      <c r="L128" s="44"/>
      <c r="M128" s="213"/>
      <c r="N128" s="214"/>
      <c r="O128" s="84"/>
      <c r="P128" s="84"/>
      <c r="Q128" s="84"/>
      <c r="R128" s="84"/>
      <c r="S128" s="84"/>
      <c r="T128" s="8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132</v>
      </c>
      <c r="AU128" s="17" t="s">
        <v>82</v>
      </c>
    </row>
    <row r="129" s="12" customFormat="1" ht="22.8" customHeight="1">
      <c r="A129" s="12"/>
      <c r="B129" s="181"/>
      <c r="C129" s="182"/>
      <c r="D129" s="183" t="s">
        <v>74</v>
      </c>
      <c r="E129" s="195" t="s">
        <v>82</v>
      </c>
      <c r="F129" s="195" t="s">
        <v>191</v>
      </c>
      <c r="G129" s="182"/>
      <c r="H129" s="182"/>
      <c r="I129" s="185"/>
      <c r="J129" s="196">
        <f>BK129</f>
        <v>0</v>
      </c>
      <c r="K129" s="182"/>
      <c r="L129" s="187"/>
      <c r="M129" s="188"/>
      <c r="N129" s="189"/>
      <c r="O129" s="189"/>
      <c r="P129" s="190">
        <f>SUM(P130:P137)</f>
        <v>0</v>
      </c>
      <c r="Q129" s="189"/>
      <c r="R129" s="190">
        <f>SUM(R130:R137)</f>
        <v>64.056979999999996</v>
      </c>
      <c r="S129" s="189"/>
      <c r="T129" s="191">
        <f>SUM(T130:T137)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92" t="s">
        <v>80</v>
      </c>
      <c r="AT129" s="193" t="s">
        <v>74</v>
      </c>
      <c r="AU129" s="193" t="s">
        <v>80</v>
      </c>
      <c r="AY129" s="192" t="s">
        <v>121</v>
      </c>
      <c r="BK129" s="194">
        <f>SUM(BK130:BK137)</f>
        <v>0</v>
      </c>
    </row>
    <row r="130" s="2" customFormat="1" ht="16.5" customHeight="1">
      <c r="A130" s="38"/>
      <c r="B130" s="39"/>
      <c r="C130" s="197" t="s">
        <v>192</v>
      </c>
      <c r="D130" s="197" t="s">
        <v>123</v>
      </c>
      <c r="E130" s="198" t="s">
        <v>193</v>
      </c>
      <c r="F130" s="199" t="s">
        <v>194</v>
      </c>
      <c r="G130" s="200" t="s">
        <v>153</v>
      </c>
      <c r="H130" s="201">
        <v>17</v>
      </c>
      <c r="I130" s="202"/>
      <c r="J130" s="203">
        <f>ROUND(I130*H130,2)</f>
        <v>0</v>
      </c>
      <c r="K130" s="199" t="s">
        <v>127</v>
      </c>
      <c r="L130" s="44"/>
      <c r="M130" s="204" t="s">
        <v>19</v>
      </c>
      <c r="N130" s="205" t="s">
        <v>46</v>
      </c>
      <c r="O130" s="84"/>
      <c r="P130" s="206">
        <f>O130*H130</f>
        <v>0</v>
      </c>
      <c r="Q130" s="206">
        <v>2.2563399999999998</v>
      </c>
      <c r="R130" s="206">
        <f>Q130*H130</f>
        <v>38.357779999999998</v>
      </c>
      <c r="S130" s="206">
        <v>0</v>
      </c>
      <c r="T130" s="207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08" t="s">
        <v>128</v>
      </c>
      <c r="AT130" s="208" t="s">
        <v>123</v>
      </c>
      <c r="AU130" s="208" t="s">
        <v>82</v>
      </c>
      <c r="AY130" s="17" t="s">
        <v>121</v>
      </c>
      <c r="BE130" s="209">
        <f>IF(N130="základní",J130,0)</f>
        <v>0</v>
      </c>
      <c r="BF130" s="209">
        <f>IF(N130="snížená",J130,0)</f>
        <v>0</v>
      </c>
      <c r="BG130" s="209">
        <f>IF(N130="zákl. přenesená",J130,0)</f>
        <v>0</v>
      </c>
      <c r="BH130" s="209">
        <f>IF(N130="sníž. přenesená",J130,0)</f>
        <v>0</v>
      </c>
      <c r="BI130" s="209">
        <f>IF(N130="nulová",J130,0)</f>
        <v>0</v>
      </c>
      <c r="BJ130" s="17" t="s">
        <v>80</v>
      </c>
      <c r="BK130" s="209">
        <f>ROUND(I130*H130,2)</f>
        <v>0</v>
      </c>
      <c r="BL130" s="17" t="s">
        <v>128</v>
      </c>
      <c r="BM130" s="208" t="s">
        <v>195</v>
      </c>
    </row>
    <row r="131" s="2" customFormat="1">
      <c r="A131" s="38"/>
      <c r="B131" s="39"/>
      <c r="C131" s="40"/>
      <c r="D131" s="210" t="s">
        <v>130</v>
      </c>
      <c r="E131" s="40"/>
      <c r="F131" s="211" t="s">
        <v>196</v>
      </c>
      <c r="G131" s="40"/>
      <c r="H131" s="40"/>
      <c r="I131" s="212"/>
      <c r="J131" s="40"/>
      <c r="K131" s="40"/>
      <c r="L131" s="44"/>
      <c r="M131" s="213"/>
      <c r="N131" s="214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130</v>
      </c>
      <c r="AU131" s="17" t="s">
        <v>82</v>
      </c>
    </row>
    <row r="132" s="2" customFormat="1">
      <c r="A132" s="38"/>
      <c r="B132" s="39"/>
      <c r="C132" s="40"/>
      <c r="D132" s="215" t="s">
        <v>132</v>
      </c>
      <c r="E132" s="40"/>
      <c r="F132" s="216" t="s">
        <v>197</v>
      </c>
      <c r="G132" s="40"/>
      <c r="H132" s="40"/>
      <c r="I132" s="212"/>
      <c r="J132" s="40"/>
      <c r="K132" s="40"/>
      <c r="L132" s="44"/>
      <c r="M132" s="213"/>
      <c r="N132" s="214"/>
      <c r="O132" s="84"/>
      <c r="P132" s="84"/>
      <c r="Q132" s="84"/>
      <c r="R132" s="84"/>
      <c r="S132" s="84"/>
      <c r="T132" s="85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132</v>
      </c>
      <c r="AU132" s="17" t="s">
        <v>82</v>
      </c>
    </row>
    <row r="133" s="13" customFormat="1">
      <c r="A133" s="13"/>
      <c r="B133" s="217"/>
      <c r="C133" s="218"/>
      <c r="D133" s="210" t="s">
        <v>134</v>
      </c>
      <c r="E133" s="219" t="s">
        <v>19</v>
      </c>
      <c r="F133" s="220" t="s">
        <v>157</v>
      </c>
      <c r="G133" s="218"/>
      <c r="H133" s="221">
        <v>17</v>
      </c>
      <c r="I133" s="222"/>
      <c r="J133" s="218"/>
      <c r="K133" s="218"/>
      <c r="L133" s="223"/>
      <c r="M133" s="224"/>
      <c r="N133" s="225"/>
      <c r="O133" s="225"/>
      <c r="P133" s="225"/>
      <c r="Q133" s="225"/>
      <c r="R133" s="225"/>
      <c r="S133" s="225"/>
      <c r="T133" s="226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27" t="s">
        <v>134</v>
      </c>
      <c r="AU133" s="227" t="s">
        <v>82</v>
      </c>
      <c r="AV133" s="13" t="s">
        <v>82</v>
      </c>
      <c r="AW133" s="13" t="s">
        <v>36</v>
      </c>
      <c r="AX133" s="13" t="s">
        <v>80</v>
      </c>
      <c r="AY133" s="227" t="s">
        <v>121</v>
      </c>
    </row>
    <row r="134" s="2" customFormat="1" ht="33" customHeight="1">
      <c r="A134" s="38"/>
      <c r="B134" s="39"/>
      <c r="C134" s="197" t="s">
        <v>198</v>
      </c>
      <c r="D134" s="197" t="s">
        <v>123</v>
      </c>
      <c r="E134" s="198" t="s">
        <v>199</v>
      </c>
      <c r="F134" s="199" t="s">
        <v>200</v>
      </c>
      <c r="G134" s="200" t="s">
        <v>126</v>
      </c>
      <c r="H134" s="201">
        <v>60</v>
      </c>
      <c r="I134" s="202"/>
      <c r="J134" s="203">
        <f>ROUND(I134*H134,2)</f>
        <v>0</v>
      </c>
      <c r="K134" s="199" t="s">
        <v>127</v>
      </c>
      <c r="L134" s="44"/>
      <c r="M134" s="204" t="s">
        <v>19</v>
      </c>
      <c r="N134" s="205" t="s">
        <v>46</v>
      </c>
      <c r="O134" s="84"/>
      <c r="P134" s="206">
        <f>O134*H134</f>
        <v>0</v>
      </c>
      <c r="Q134" s="206">
        <v>0.42831999999999998</v>
      </c>
      <c r="R134" s="206">
        <f>Q134*H134</f>
        <v>25.699199999999998</v>
      </c>
      <c r="S134" s="206">
        <v>0</v>
      </c>
      <c r="T134" s="20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08" t="s">
        <v>128</v>
      </c>
      <c r="AT134" s="208" t="s">
        <v>123</v>
      </c>
      <c r="AU134" s="208" t="s">
        <v>82</v>
      </c>
      <c r="AY134" s="17" t="s">
        <v>121</v>
      </c>
      <c r="BE134" s="209">
        <f>IF(N134="základní",J134,0)</f>
        <v>0</v>
      </c>
      <c r="BF134" s="209">
        <f>IF(N134="snížená",J134,0)</f>
        <v>0</v>
      </c>
      <c r="BG134" s="209">
        <f>IF(N134="zákl. přenesená",J134,0)</f>
        <v>0</v>
      </c>
      <c r="BH134" s="209">
        <f>IF(N134="sníž. přenesená",J134,0)</f>
        <v>0</v>
      </c>
      <c r="BI134" s="209">
        <f>IF(N134="nulová",J134,0)</f>
        <v>0</v>
      </c>
      <c r="BJ134" s="17" t="s">
        <v>80</v>
      </c>
      <c r="BK134" s="209">
        <f>ROUND(I134*H134,2)</f>
        <v>0</v>
      </c>
      <c r="BL134" s="17" t="s">
        <v>128</v>
      </c>
      <c r="BM134" s="208" t="s">
        <v>201</v>
      </c>
    </row>
    <row r="135" s="2" customFormat="1">
      <c r="A135" s="38"/>
      <c r="B135" s="39"/>
      <c r="C135" s="40"/>
      <c r="D135" s="210" t="s">
        <v>130</v>
      </c>
      <c r="E135" s="40"/>
      <c r="F135" s="211" t="s">
        <v>202</v>
      </c>
      <c r="G135" s="40"/>
      <c r="H135" s="40"/>
      <c r="I135" s="212"/>
      <c r="J135" s="40"/>
      <c r="K135" s="40"/>
      <c r="L135" s="44"/>
      <c r="M135" s="213"/>
      <c r="N135" s="214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130</v>
      </c>
      <c r="AU135" s="17" t="s">
        <v>82</v>
      </c>
    </row>
    <row r="136" s="2" customFormat="1">
      <c r="A136" s="38"/>
      <c r="B136" s="39"/>
      <c r="C136" s="40"/>
      <c r="D136" s="215" t="s">
        <v>132</v>
      </c>
      <c r="E136" s="40"/>
      <c r="F136" s="216" t="s">
        <v>203</v>
      </c>
      <c r="G136" s="40"/>
      <c r="H136" s="40"/>
      <c r="I136" s="212"/>
      <c r="J136" s="40"/>
      <c r="K136" s="40"/>
      <c r="L136" s="44"/>
      <c r="M136" s="213"/>
      <c r="N136" s="214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132</v>
      </c>
      <c r="AU136" s="17" t="s">
        <v>82</v>
      </c>
    </row>
    <row r="137" s="13" customFormat="1">
      <c r="A137" s="13"/>
      <c r="B137" s="217"/>
      <c r="C137" s="218"/>
      <c r="D137" s="210" t="s">
        <v>134</v>
      </c>
      <c r="E137" s="219" t="s">
        <v>19</v>
      </c>
      <c r="F137" s="220" t="s">
        <v>204</v>
      </c>
      <c r="G137" s="218"/>
      <c r="H137" s="221">
        <v>60</v>
      </c>
      <c r="I137" s="222"/>
      <c r="J137" s="218"/>
      <c r="K137" s="218"/>
      <c r="L137" s="223"/>
      <c r="M137" s="224"/>
      <c r="N137" s="225"/>
      <c r="O137" s="225"/>
      <c r="P137" s="225"/>
      <c r="Q137" s="225"/>
      <c r="R137" s="225"/>
      <c r="S137" s="225"/>
      <c r="T137" s="226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27" t="s">
        <v>134</v>
      </c>
      <c r="AU137" s="227" t="s">
        <v>82</v>
      </c>
      <c r="AV137" s="13" t="s">
        <v>82</v>
      </c>
      <c r="AW137" s="13" t="s">
        <v>36</v>
      </c>
      <c r="AX137" s="13" t="s">
        <v>80</v>
      </c>
      <c r="AY137" s="227" t="s">
        <v>121</v>
      </c>
    </row>
    <row r="138" s="12" customFormat="1" ht="22.8" customHeight="1">
      <c r="A138" s="12"/>
      <c r="B138" s="181"/>
      <c r="C138" s="182"/>
      <c r="D138" s="183" t="s">
        <v>74</v>
      </c>
      <c r="E138" s="195" t="s">
        <v>144</v>
      </c>
      <c r="F138" s="195" t="s">
        <v>205</v>
      </c>
      <c r="G138" s="182"/>
      <c r="H138" s="182"/>
      <c r="I138" s="185"/>
      <c r="J138" s="196">
        <f>BK138</f>
        <v>0</v>
      </c>
      <c r="K138" s="182"/>
      <c r="L138" s="187"/>
      <c r="M138" s="188"/>
      <c r="N138" s="189"/>
      <c r="O138" s="189"/>
      <c r="P138" s="190">
        <f>SUM(P139:P145)</f>
        <v>0</v>
      </c>
      <c r="Q138" s="189"/>
      <c r="R138" s="190">
        <f>SUM(R139:R145)</f>
        <v>27.612000000000002</v>
      </c>
      <c r="S138" s="189"/>
      <c r="T138" s="191">
        <f>SUM(T139:T145)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92" t="s">
        <v>80</v>
      </c>
      <c r="AT138" s="193" t="s">
        <v>74</v>
      </c>
      <c r="AU138" s="193" t="s">
        <v>80</v>
      </c>
      <c r="AY138" s="192" t="s">
        <v>121</v>
      </c>
      <c r="BK138" s="194">
        <f>SUM(BK139:BK145)</f>
        <v>0</v>
      </c>
    </row>
    <row r="139" s="2" customFormat="1" ht="24.15" customHeight="1">
      <c r="A139" s="38"/>
      <c r="B139" s="39"/>
      <c r="C139" s="197" t="s">
        <v>206</v>
      </c>
      <c r="D139" s="197" t="s">
        <v>123</v>
      </c>
      <c r="E139" s="198" t="s">
        <v>207</v>
      </c>
      <c r="F139" s="199" t="s">
        <v>208</v>
      </c>
      <c r="G139" s="200" t="s">
        <v>126</v>
      </c>
      <c r="H139" s="201">
        <v>52</v>
      </c>
      <c r="I139" s="202"/>
      <c r="J139" s="203">
        <f>ROUND(I139*H139,2)</f>
        <v>0</v>
      </c>
      <c r="K139" s="199" t="s">
        <v>127</v>
      </c>
      <c r="L139" s="44"/>
      <c r="M139" s="204" t="s">
        <v>19</v>
      </c>
      <c r="N139" s="205" t="s">
        <v>46</v>
      </c>
      <c r="O139" s="84"/>
      <c r="P139" s="206">
        <f>O139*H139</f>
        <v>0</v>
      </c>
      <c r="Q139" s="206">
        <v>0</v>
      </c>
      <c r="R139" s="206">
        <f>Q139*H139</f>
        <v>0</v>
      </c>
      <c r="S139" s="206">
        <v>0</v>
      </c>
      <c r="T139" s="20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08" t="s">
        <v>128</v>
      </c>
      <c r="AT139" s="208" t="s">
        <v>123</v>
      </c>
      <c r="AU139" s="208" t="s">
        <v>82</v>
      </c>
      <c r="AY139" s="17" t="s">
        <v>121</v>
      </c>
      <c r="BE139" s="209">
        <f>IF(N139="základní",J139,0)</f>
        <v>0</v>
      </c>
      <c r="BF139" s="209">
        <f>IF(N139="snížená",J139,0)</f>
        <v>0</v>
      </c>
      <c r="BG139" s="209">
        <f>IF(N139="zákl. přenesená",J139,0)</f>
        <v>0</v>
      </c>
      <c r="BH139" s="209">
        <f>IF(N139="sníž. přenesená",J139,0)</f>
        <v>0</v>
      </c>
      <c r="BI139" s="209">
        <f>IF(N139="nulová",J139,0)</f>
        <v>0</v>
      </c>
      <c r="BJ139" s="17" t="s">
        <v>80</v>
      </c>
      <c r="BK139" s="209">
        <f>ROUND(I139*H139,2)</f>
        <v>0</v>
      </c>
      <c r="BL139" s="17" t="s">
        <v>128</v>
      </c>
      <c r="BM139" s="208" t="s">
        <v>209</v>
      </c>
    </row>
    <row r="140" s="2" customFormat="1">
      <c r="A140" s="38"/>
      <c r="B140" s="39"/>
      <c r="C140" s="40"/>
      <c r="D140" s="210" t="s">
        <v>130</v>
      </c>
      <c r="E140" s="40"/>
      <c r="F140" s="211" t="s">
        <v>210</v>
      </c>
      <c r="G140" s="40"/>
      <c r="H140" s="40"/>
      <c r="I140" s="212"/>
      <c r="J140" s="40"/>
      <c r="K140" s="40"/>
      <c r="L140" s="44"/>
      <c r="M140" s="213"/>
      <c r="N140" s="214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130</v>
      </c>
      <c r="AU140" s="17" t="s">
        <v>82</v>
      </c>
    </row>
    <row r="141" s="2" customFormat="1">
      <c r="A141" s="38"/>
      <c r="B141" s="39"/>
      <c r="C141" s="40"/>
      <c r="D141" s="215" t="s">
        <v>132</v>
      </c>
      <c r="E141" s="40"/>
      <c r="F141" s="216" t="s">
        <v>211</v>
      </c>
      <c r="G141" s="40"/>
      <c r="H141" s="40"/>
      <c r="I141" s="212"/>
      <c r="J141" s="40"/>
      <c r="K141" s="40"/>
      <c r="L141" s="44"/>
      <c r="M141" s="213"/>
      <c r="N141" s="214"/>
      <c r="O141" s="84"/>
      <c r="P141" s="84"/>
      <c r="Q141" s="84"/>
      <c r="R141" s="84"/>
      <c r="S141" s="84"/>
      <c r="T141" s="85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132</v>
      </c>
      <c r="AU141" s="17" t="s">
        <v>82</v>
      </c>
    </row>
    <row r="142" s="13" customFormat="1">
      <c r="A142" s="13"/>
      <c r="B142" s="217"/>
      <c r="C142" s="218"/>
      <c r="D142" s="210" t="s">
        <v>134</v>
      </c>
      <c r="E142" s="219" t="s">
        <v>19</v>
      </c>
      <c r="F142" s="220" t="s">
        <v>212</v>
      </c>
      <c r="G142" s="218"/>
      <c r="H142" s="221">
        <v>52</v>
      </c>
      <c r="I142" s="222"/>
      <c r="J142" s="218"/>
      <c r="K142" s="218"/>
      <c r="L142" s="223"/>
      <c r="M142" s="224"/>
      <c r="N142" s="225"/>
      <c r="O142" s="225"/>
      <c r="P142" s="225"/>
      <c r="Q142" s="225"/>
      <c r="R142" s="225"/>
      <c r="S142" s="225"/>
      <c r="T142" s="22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27" t="s">
        <v>134</v>
      </c>
      <c r="AU142" s="227" t="s">
        <v>82</v>
      </c>
      <c r="AV142" s="13" t="s">
        <v>82</v>
      </c>
      <c r="AW142" s="13" t="s">
        <v>36</v>
      </c>
      <c r="AX142" s="13" t="s">
        <v>80</v>
      </c>
      <c r="AY142" s="227" t="s">
        <v>121</v>
      </c>
    </row>
    <row r="143" s="2" customFormat="1" ht="24.15" customHeight="1">
      <c r="A143" s="38"/>
      <c r="B143" s="39"/>
      <c r="C143" s="197" t="s">
        <v>213</v>
      </c>
      <c r="D143" s="197" t="s">
        <v>123</v>
      </c>
      <c r="E143" s="198" t="s">
        <v>214</v>
      </c>
      <c r="F143" s="199" t="s">
        <v>215</v>
      </c>
      <c r="G143" s="200" t="s">
        <v>153</v>
      </c>
      <c r="H143" s="201">
        <v>13</v>
      </c>
      <c r="I143" s="202"/>
      <c r="J143" s="203">
        <f>ROUND(I143*H143,2)</f>
        <v>0</v>
      </c>
      <c r="K143" s="199" t="s">
        <v>127</v>
      </c>
      <c r="L143" s="44"/>
      <c r="M143" s="204" t="s">
        <v>19</v>
      </c>
      <c r="N143" s="205" t="s">
        <v>46</v>
      </c>
      <c r="O143" s="84"/>
      <c r="P143" s="206">
        <f>O143*H143</f>
        <v>0</v>
      </c>
      <c r="Q143" s="206">
        <v>2.1240000000000001</v>
      </c>
      <c r="R143" s="206">
        <f>Q143*H143</f>
        <v>27.612000000000002</v>
      </c>
      <c r="S143" s="206">
        <v>0</v>
      </c>
      <c r="T143" s="20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08" t="s">
        <v>128</v>
      </c>
      <c r="AT143" s="208" t="s">
        <v>123</v>
      </c>
      <c r="AU143" s="208" t="s">
        <v>82</v>
      </c>
      <c r="AY143" s="17" t="s">
        <v>121</v>
      </c>
      <c r="BE143" s="209">
        <f>IF(N143="základní",J143,0)</f>
        <v>0</v>
      </c>
      <c r="BF143" s="209">
        <f>IF(N143="snížená",J143,0)</f>
        <v>0</v>
      </c>
      <c r="BG143" s="209">
        <f>IF(N143="zákl. přenesená",J143,0)</f>
        <v>0</v>
      </c>
      <c r="BH143" s="209">
        <f>IF(N143="sníž. přenesená",J143,0)</f>
        <v>0</v>
      </c>
      <c r="BI143" s="209">
        <f>IF(N143="nulová",J143,0)</f>
        <v>0</v>
      </c>
      <c r="BJ143" s="17" t="s">
        <v>80</v>
      </c>
      <c r="BK143" s="209">
        <f>ROUND(I143*H143,2)</f>
        <v>0</v>
      </c>
      <c r="BL143" s="17" t="s">
        <v>128</v>
      </c>
      <c r="BM143" s="208" t="s">
        <v>216</v>
      </c>
    </row>
    <row r="144" s="2" customFormat="1">
      <c r="A144" s="38"/>
      <c r="B144" s="39"/>
      <c r="C144" s="40"/>
      <c r="D144" s="210" t="s">
        <v>130</v>
      </c>
      <c r="E144" s="40"/>
      <c r="F144" s="211" t="s">
        <v>217</v>
      </c>
      <c r="G144" s="40"/>
      <c r="H144" s="40"/>
      <c r="I144" s="212"/>
      <c r="J144" s="40"/>
      <c r="K144" s="40"/>
      <c r="L144" s="44"/>
      <c r="M144" s="213"/>
      <c r="N144" s="214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130</v>
      </c>
      <c r="AU144" s="17" t="s">
        <v>82</v>
      </c>
    </row>
    <row r="145" s="2" customFormat="1">
      <c r="A145" s="38"/>
      <c r="B145" s="39"/>
      <c r="C145" s="40"/>
      <c r="D145" s="215" t="s">
        <v>132</v>
      </c>
      <c r="E145" s="40"/>
      <c r="F145" s="216" t="s">
        <v>218</v>
      </c>
      <c r="G145" s="40"/>
      <c r="H145" s="40"/>
      <c r="I145" s="212"/>
      <c r="J145" s="40"/>
      <c r="K145" s="40"/>
      <c r="L145" s="44"/>
      <c r="M145" s="213"/>
      <c r="N145" s="214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132</v>
      </c>
      <c r="AU145" s="17" t="s">
        <v>82</v>
      </c>
    </row>
    <row r="146" s="12" customFormat="1" ht="22.8" customHeight="1">
      <c r="A146" s="12"/>
      <c r="B146" s="181"/>
      <c r="C146" s="182"/>
      <c r="D146" s="183" t="s">
        <v>74</v>
      </c>
      <c r="E146" s="195" t="s">
        <v>158</v>
      </c>
      <c r="F146" s="195" t="s">
        <v>219</v>
      </c>
      <c r="G146" s="182"/>
      <c r="H146" s="182"/>
      <c r="I146" s="185"/>
      <c r="J146" s="196">
        <f>BK146</f>
        <v>0</v>
      </c>
      <c r="K146" s="182"/>
      <c r="L146" s="187"/>
      <c r="M146" s="188"/>
      <c r="N146" s="189"/>
      <c r="O146" s="189"/>
      <c r="P146" s="190">
        <f>SUM(P147:P149)</f>
        <v>0</v>
      </c>
      <c r="Q146" s="189"/>
      <c r="R146" s="190">
        <f>SUM(R147:R149)</f>
        <v>0</v>
      </c>
      <c r="S146" s="189"/>
      <c r="T146" s="191">
        <f>SUM(T147:T149)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92" t="s">
        <v>80</v>
      </c>
      <c r="AT146" s="193" t="s">
        <v>74</v>
      </c>
      <c r="AU146" s="193" t="s">
        <v>80</v>
      </c>
      <c r="AY146" s="192" t="s">
        <v>121</v>
      </c>
      <c r="BK146" s="194">
        <f>SUM(BK147:BK149)</f>
        <v>0</v>
      </c>
    </row>
    <row r="147" s="2" customFormat="1" ht="16.5" customHeight="1">
      <c r="A147" s="38"/>
      <c r="B147" s="39"/>
      <c r="C147" s="197" t="s">
        <v>220</v>
      </c>
      <c r="D147" s="197" t="s">
        <v>123</v>
      </c>
      <c r="E147" s="198" t="s">
        <v>221</v>
      </c>
      <c r="F147" s="199" t="s">
        <v>222</v>
      </c>
      <c r="G147" s="200" t="s">
        <v>126</v>
      </c>
      <c r="H147" s="201">
        <v>8</v>
      </c>
      <c r="I147" s="202"/>
      <c r="J147" s="203">
        <f>ROUND(I147*H147,2)</f>
        <v>0</v>
      </c>
      <c r="K147" s="199" t="s">
        <v>127</v>
      </c>
      <c r="L147" s="44"/>
      <c r="M147" s="204" t="s">
        <v>19</v>
      </c>
      <c r="N147" s="205" t="s">
        <v>46</v>
      </c>
      <c r="O147" s="84"/>
      <c r="P147" s="206">
        <f>O147*H147</f>
        <v>0</v>
      </c>
      <c r="Q147" s="206">
        <v>0</v>
      </c>
      <c r="R147" s="206">
        <f>Q147*H147</f>
        <v>0</v>
      </c>
      <c r="S147" s="206">
        <v>0</v>
      </c>
      <c r="T147" s="20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08" t="s">
        <v>128</v>
      </c>
      <c r="AT147" s="208" t="s">
        <v>123</v>
      </c>
      <c r="AU147" s="208" t="s">
        <v>82</v>
      </c>
      <c r="AY147" s="17" t="s">
        <v>121</v>
      </c>
      <c r="BE147" s="209">
        <f>IF(N147="základní",J147,0)</f>
        <v>0</v>
      </c>
      <c r="BF147" s="209">
        <f>IF(N147="snížená",J147,0)</f>
        <v>0</v>
      </c>
      <c r="BG147" s="209">
        <f>IF(N147="zákl. přenesená",J147,0)</f>
        <v>0</v>
      </c>
      <c r="BH147" s="209">
        <f>IF(N147="sníž. přenesená",J147,0)</f>
        <v>0</v>
      </c>
      <c r="BI147" s="209">
        <f>IF(N147="nulová",J147,0)</f>
        <v>0</v>
      </c>
      <c r="BJ147" s="17" t="s">
        <v>80</v>
      </c>
      <c r="BK147" s="209">
        <f>ROUND(I147*H147,2)</f>
        <v>0</v>
      </c>
      <c r="BL147" s="17" t="s">
        <v>128</v>
      </c>
      <c r="BM147" s="208" t="s">
        <v>223</v>
      </c>
    </row>
    <row r="148" s="2" customFormat="1">
      <c r="A148" s="38"/>
      <c r="B148" s="39"/>
      <c r="C148" s="40"/>
      <c r="D148" s="210" t="s">
        <v>130</v>
      </c>
      <c r="E148" s="40"/>
      <c r="F148" s="211" t="s">
        <v>224</v>
      </c>
      <c r="G148" s="40"/>
      <c r="H148" s="40"/>
      <c r="I148" s="212"/>
      <c r="J148" s="40"/>
      <c r="K148" s="40"/>
      <c r="L148" s="44"/>
      <c r="M148" s="213"/>
      <c r="N148" s="214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130</v>
      </c>
      <c r="AU148" s="17" t="s">
        <v>82</v>
      </c>
    </row>
    <row r="149" s="2" customFormat="1">
      <c r="A149" s="38"/>
      <c r="B149" s="39"/>
      <c r="C149" s="40"/>
      <c r="D149" s="215" t="s">
        <v>132</v>
      </c>
      <c r="E149" s="40"/>
      <c r="F149" s="216" t="s">
        <v>225</v>
      </c>
      <c r="G149" s="40"/>
      <c r="H149" s="40"/>
      <c r="I149" s="212"/>
      <c r="J149" s="40"/>
      <c r="K149" s="40"/>
      <c r="L149" s="44"/>
      <c r="M149" s="213"/>
      <c r="N149" s="214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132</v>
      </c>
      <c r="AU149" s="17" t="s">
        <v>82</v>
      </c>
    </row>
    <row r="150" s="12" customFormat="1" ht="22.8" customHeight="1">
      <c r="A150" s="12"/>
      <c r="B150" s="181"/>
      <c r="C150" s="182"/>
      <c r="D150" s="183" t="s">
        <v>74</v>
      </c>
      <c r="E150" s="195" t="s">
        <v>226</v>
      </c>
      <c r="F150" s="195" t="s">
        <v>227</v>
      </c>
      <c r="G150" s="182"/>
      <c r="H150" s="182"/>
      <c r="I150" s="185"/>
      <c r="J150" s="196">
        <f>BK150</f>
        <v>0</v>
      </c>
      <c r="K150" s="182"/>
      <c r="L150" s="187"/>
      <c r="M150" s="188"/>
      <c r="N150" s="189"/>
      <c r="O150" s="189"/>
      <c r="P150" s="190">
        <f>SUM(P151:P180)</f>
        <v>0</v>
      </c>
      <c r="Q150" s="189"/>
      <c r="R150" s="190">
        <f>SUM(R151:R180)</f>
        <v>6.9210499999999993</v>
      </c>
      <c r="S150" s="189"/>
      <c r="T150" s="191">
        <f>SUM(T151:T180)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92" t="s">
        <v>80</v>
      </c>
      <c r="AT150" s="193" t="s">
        <v>74</v>
      </c>
      <c r="AU150" s="193" t="s">
        <v>80</v>
      </c>
      <c r="AY150" s="192" t="s">
        <v>121</v>
      </c>
      <c r="BK150" s="194">
        <f>SUM(BK151:BK180)</f>
        <v>0</v>
      </c>
    </row>
    <row r="151" s="2" customFormat="1" ht="24.15" customHeight="1">
      <c r="A151" s="38"/>
      <c r="B151" s="39"/>
      <c r="C151" s="197" t="s">
        <v>8</v>
      </c>
      <c r="D151" s="197" t="s">
        <v>123</v>
      </c>
      <c r="E151" s="198" t="s">
        <v>228</v>
      </c>
      <c r="F151" s="199" t="s">
        <v>229</v>
      </c>
      <c r="G151" s="200" t="s">
        <v>126</v>
      </c>
      <c r="H151" s="201">
        <v>125</v>
      </c>
      <c r="I151" s="202"/>
      <c r="J151" s="203">
        <f>ROUND(I151*H151,2)</f>
        <v>0</v>
      </c>
      <c r="K151" s="199" t="s">
        <v>127</v>
      </c>
      <c r="L151" s="44"/>
      <c r="M151" s="204" t="s">
        <v>19</v>
      </c>
      <c r="N151" s="205" t="s">
        <v>46</v>
      </c>
      <c r="O151" s="84"/>
      <c r="P151" s="206">
        <f>O151*H151</f>
        <v>0</v>
      </c>
      <c r="Q151" s="206">
        <v>0.01455</v>
      </c>
      <c r="R151" s="206">
        <f>Q151*H151</f>
        <v>1.8187500000000001</v>
      </c>
      <c r="S151" s="206">
        <v>0</v>
      </c>
      <c r="T151" s="20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08" t="s">
        <v>128</v>
      </c>
      <c r="AT151" s="208" t="s">
        <v>123</v>
      </c>
      <c r="AU151" s="208" t="s">
        <v>82</v>
      </c>
      <c r="AY151" s="17" t="s">
        <v>121</v>
      </c>
      <c r="BE151" s="209">
        <f>IF(N151="základní",J151,0)</f>
        <v>0</v>
      </c>
      <c r="BF151" s="209">
        <f>IF(N151="snížená",J151,0)</f>
        <v>0</v>
      </c>
      <c r="BG151" s="209">
        <f>IF(N151="zákl. přenesená",J151,0)</f>
        <v>0</v>
      </c>
      <c r="BH151" s="209">
        <f>IF(N151="sníž. přenesená",J151,0)</f>
        <v>0</v>
      </c>
      <c r="BI151" s="209">
        <f>IF(N151="nulová",J151,0)</f>
        <v>0</v>
      </c>
      <c r="BJ151" s="17" t="s">
        <v>80</v>
      </c>
      <c r="BK151" s="209">
        <f>ROUND(I151*H151,2)</f>
        <v>0</v>
      </c>
      <c r="BL151" s="17" t="s">
        <v>128</v>
      </c>
      <c r="BM151" s="208" t="s">
        <v>230</v>
      </c>
    </row>
    <row r="152" s="2" customFormat="1">
      <c r="A152" s="38"/>
      <c r="B152" s="39"/>
      <c r="C152" s="40"/>
      <c r="D152" s="210" t="s">
        <v>130</v>
      </c>
      <c r="E152" s="40"/>
      <c r="F152" s="211" t="s">
        <v>231</v>
      </c>
      <c r="G152" s="40"/>
      <c r="H152" s="40"/>
      <c r="I152" s="212"/>
      <c r="J152" s="40"/>
      <c r="K152" s="40"/>
      <c r="L152" s="44"/>
      <c r="M152" s="213"/>
      <c r="N152" s="214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130</v>
      </c>
      <c r="AU152" s="17" t="s">
        <v>82</v>
      </c>
    </row>
    <row r="153" s="2" customFormat="1">
      <c r="A153" s="38"/>
      <c r="B153" s="39"/>
      <c r="C153" s="40"/>
      <c r="D153" s="215" t="s">
        <v>132</v>
      </c>
      <c r="E153" s="40"/>
      <c r="F153" s="216" t="s">
        <v>232</v>
      </c>
      <c r="G153" s="40"/>
      <c r="H153" s="40"/>
      <c r="I153" s="212"/>
      <c r="J153" s="40"/>
      <c r="K153" s="40"/>
      <c r="L153" s="44"/>
      <c r="M153" s="213"/>
      <c r="N153" s="214"/>
      <c r="O153" s="84"/>
      <c r="P153" s="84"/>
      <c r="Q153" s="84"/>
      <c r="R153" s="84"/>
      <c r="S153" s="84"/>
      <c r="T153" s="85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132</v>
      </c>
      <c r="AU153" s="17" t="s">
        <v>82</v>
      </c>
    </row>
    <row r="154" s="2" customFormat="1" ht="24.15" customHeight="1">
      <c r="A154" s="38"/>
      <c r="B154" s="39"/>
      <c r="C154" s="197" t="s">
        <v>233</v>
      </c>
      <c r="D154" s="197" t="s">
        <v>123</v>
      </c>
      <c r="E154" s="198" t="s">
        <v>234</v>
      </c>
      <c r="F154" s="199" t="s">
        <v>235</v>
      </c>
      <c r="G154" s="200" t="s">
        <v>126</v>
      </c>
      <c r="H154" s="201">
        <v>21</v>
      </c>
      <c r="I154" s="202"/>
      <c r="J154" s="203">
        <f>ROUND(I154*H154,2)</f>
        <v>0</v>
      </c>
      <c r="K154" s="199" t="s">
        <v>127</v>
      </c>
      <c r="L154" s="44"/>
      <c r="M154" s="204" t="s">
        <v>19</v>
      </c>
      <c r="N154" s="205" t="s">
        <v>46</v>
      </c>
      <c r="O154" s="84"/>
      <c r="P154" s="206">
        <f>O154*H154</f>
        <v>0</v>
      </c>
      <c r="Q154" s="206">
        <v>0.042500000000000003</v>
      </c>
      <c r="R154" s="206">
        <f>Q154*H154</f>
        <v>0.89250000000000007</v>
      </c>
      <c r="S154" s="206">
        <v>0</v>
      </c>
      <c r="T154" s="20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08" t="s">
        <v>128</v>
      </c>
      <c r="AT154" s="208" t="s">
        <v>123</v>
      </c>
      <c r="AU154" s="208" t="s">
        <v>82</v>
      </c>
      <c r="AY154" s="17" t="s">
        <v>121</v>
      </c>
      <c r="BE154" s="209">
        <f>IF(N154="základní",J154,0)</f>
        <v>0</v>
      </c>
      <c r="BF154" s="209">
        <f>IF(N154="snížená",J154,0)</f>
        <v>0</v>
      </c>
      <c r="BG154" s="209">
        <f>IF(N154="zákl. přenesená",J154,0)</f>
        <v>0</v>
      </c>
      <c r="BH154" s="209">
        <f>IF(N154="sníž. přenesená",J154,0)</f>
        <v>0</v>
      </c>
      <c r="BI154" s="209">
        <f>IF(N154="nulová",J154,0)</f>
        <v>0</v>
      </c>
      <c r="BJ154" s="17" t="s">
        <v>80</v>
      </c>
      <c r="BK154" s="209">
        <f>ROUND(I154*H154,2)</f>
        <v>0</v>
      </c>
      <c r="BL154" s="17" t="s">
        <v>128</v>
      </c>
      <c r="BM154" s="208" t="s">
        <v>236</v>
      </c>
    </row>
    <row r="155" s="2" customFormat="1">
      <c r="A155" s="38"/>
      <c r="B155" s="39"/>
      <c r="C155" s="40"/>
      <c r="D155" s="210" t="s">
        <v>130</v>
      </c>
      <c r="E155" s="40"/>
      <c r="F155" s="211" t="s">
        <v>237</v>
      </c>
      <c r="G155" s="40"/>
      <c r="H155" s="40"/>
      <c r="I155" s="212"/>
      <c r="J155" s="40"/>
      <c r="K155" s="40"/>
      <c r="L155" s="44"/>
      <c r="M155" s="213"/>
      <c r="N155" s="214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130</v>
      </c>
      <c r="AU155" s="17" t="s">
        <v>82</v>
      </c>
    </row>
    <row r="156" s="2" customFormat="1">
      <c r="A156" s="38"/>
      <c r="B156" s="39"/>
      <c r="C156" s="40"/>
      <c r="D156" s="215" t="s">
        <v>132</v>
      </c>
      <c r="E156" s="40"/>
      <c r="F156" s="216" t="s">
        <v>238</v>
      </c>
      <c r="G156" s="40"/>
      <c r="H156" s="40"/>
      <c r="I156" s="212"/>
      <c r="J156" s="40"/>
      <c r="K156" s="40"/>
      <c r="L156" s="44"/>
      <c r="M156" s="213"/>
      <c r="N156" s="214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132</v>
      </c>
      <c r="AU156" s="17" t="s">
        <v>82</v>
      </c>
    </row>
    <row r="157" s="2" customFormat="1" ht="21.75" customHeight="1">
      <c r="A157" s="38"/>
      <c r="B157" s="39"/>
      <c r="C157" s="197" t="s">
        <v>239</v>
      </c>
      <c r="D157" s="197" t="s">
        <v>123</v>
      </c>
      <c r="E157" s="198" t="s">
        <v>240</v>
      </c>
      <c r="F157" s="199" t="s">
        <v>241</v>
      </c>
      <c r="G157" s="200" t="s">
        <v>126</v>
      </c>
      <c r="H157" s="201">
        <v>21</v>
      </c>
      <c r="I157" s="202"/>
      <c r="J157" s="203">
        <f>ROUND(I157*H157,2)</f>
        <v>0</v>
      </c>
      <c r="K157" s="199" t="s">
        <v>127</v>
      </c>
      <c r="L157" s="44"/>
      <c r="M157" s="204" t="s">
        <v>19</v>
      </c>
      <c r="N157" s="205" t="s">
        <v>46</v>
      </c>
      <c r="O157" s="84"/>
      <c r="P157" s="206">
        <f>O157*H157</f>
        <v>0</v>
      </c>
      <c r="Q157" s="206">
        <v>0.016</v>
      </c>
      <c r="R157" s="206">
        <f>Q157*H157</f>
        <v>0.33600000000000002</v>
      </c>
      <c r="S157" s="206">
        <v>0</v>
      </c>
      <c r="T157" s="20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08" t="s">
        <v>128</v>
      </c>
      <c r="AT157" s="208" t="s">
        <v>123</v>
      </c>
      <c r="AU157" s="208" t="s">
        <v>82</v>
      </c>
      <c r="AY157" s="17" t="s">
        <v>121</v>
      </c>
      <c r="BE157" s="209">
        <f>IF(N157="základní",J157,0)</f>
        <v>0</v>
      </c>
      <c r="BF157" s="209">
        <f>IF(N157="snížená",J157,0)</f>
        <v>0</v>
      </c>
      <c r="BG157" s="209">
        <f>IF(N157="zákl. přenesená",J157,0)</f>
        <v>0</v>
      </c>
      <c r="BH157" s="209">
        <f>IF(N157="sníž. přenesená",J157,0)</f>
        <v>0</v>
      </c>
      <c r="BI157" s="209">
        <f>IF(N157="nulová",J157,0)</f>
        <v>0</v>
      </c>
      <c r="BJ157" s="17" t="s">
        <v>80</v>
      </c>
      <c r="BK157" s="209">
        <f>ROUND(I157*H157,2)</f>
        <v>0</v>
      </c>
      <c r="BL157" s="17" t="s">
        <v>128</v>
      </c>
      <c r="BM157" s="208" t="s">
        <v>242</v>
      </c>
    </row>
    <row r="158" s="2" customFormat="1">
      <c r="A158" s="38"/>
      <c r="B158" s="39"/>
      <c r="C158" s="40"/>
      <c r="D158" s="210" t="s">
        <v>130</v>
      </c>
      <c r="E158" s="40"/>
      <c r="F158" s="211" t="s">
        <v>243</v>
      </c>
      <c r="G158" s="40"/>
      <c r="H158" s="40"/>
      <c r="I158" s="212"/>
      <c r="J158" s="40"/>
      <c r="K158" s="40"/>
      <c r="L158" s="44"/>
      <c r="M158" s="213"/>
      <c r="N158" s="214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130</v>
      </c>
      <c r="AU158" s="17" t="s">
        <v>82</v>
      </c>
    </row>
    <row r="159" s="2" customFormat="1">
      <c r="A159" s="38"/>
      <c r="B159" s="39"/>
      <c r="C159" s="40"/>
      <c r="D159" s="215" t="s">
        <v>132</v>
      </c>
      <c r="E159" s="40"/>
      <c r="F159" s="216" t="s">
        <v>244</v>
      </c>
      <c r="G159" s="40"/>
      <c r="H159" s="40"/>
      <c r="I159" s="212"/>
      <c r="J159" s="40"/>
      <c r="K159" s="40"/>
      <c r="L159" s="44"/>
      <c r="M159" s="213"/>
      <c r="N159" s="214"/>
      <c r="O159" s="84"/>
      <c r="P159" s="84"/>
      <c r="Q159" s="84"/>
      <c r="R159" s="84"/>
      <c r="S159" s="84"/>
      <c r="T159" s="85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132</v>
      </c>
      <c r="AU159" s="17" t="s">
        <v>82</v>
      </c>
    </row>
    <row r="160" s="2" customFormat="1" ht="24.15" customHeight="1">
      <c r="A160" s="38"/>
      <c r="B160" s="39"/>
      <c r="C160" s="197" t="s">
        <v>245</v>
      </c>
      <c r="D160" s="197" t="s">
        <v>123</v>
      </c>
      <c r="E160" s="198" t="s">
        <v>246</v>
      </c>
      <c r="F160" s="199" t="s">
        <v>247</v>
      </c>
      <c r="G160" s="200" t="s">
        <v>126</v>
      </c>
      <c r="H160" s="201">
        <v>19.391999999999999</v>
      </c>
      <c r="I160" s="202"/>
      <c r="J160" s="203">
        <f>ROUND(I160*H160,2)</f>
        <v>0</v>
      </c>
      <c r="K160" s="199" t="s">
        <v>127</v>
      </c>
      <c r="L160" s="44"/>
      <c r="M160" s="204" t="s">
        <v>19</v>
      </c>
      <c r="N160" s="205" t="s">
        <v>46</v>
      </c>
      <c r="O160" s="84"/>
      <c r="P160" s="206">
        <f>O160*H160</f>
        <v>0</v>
      </c>
      <c r="Q160" s="206">
        <v>0</v>
      </c>
      <c r="R160" s="206">
        <f>Q160*H160</f>
        <v>0</v>
      </c>
      <c r="S160" s="206">
        <v>0</v>
      </c>
      <c r="T160" s="20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08" t="s">
        <v>128</v>
      </c>
      <c r="AT160" s="208" t="s">
        <v>123</v>
      </c>
      <c r="AU160" s="208" t="s">
        <v>82</v>
      </c>
      <c r="AY160" s="17" t="s">
        <v>121</v>
      </c>
      <c r="BE160" s="209">
        <f>IF(N160="základní",J160,0)</f>
        <v>0</v>
      </c>
      <c r="BF160" s="209">
        <f>IF(N160="snížená",J160,0)</f>
        <v>0</v>
      </c>
      <c r="BG160" s="209">
        <f>IF(N160="zákl. přenesená",J160,0)</f>
        <v>0</v>
      </c>
      <c r="BH160" s="209">
        <f>IF(N160="sníž. přenesená",J160,0)</f>
        <v>0</v>
      </c>
      <c r="BI160" s="209">
        <f>IF(N160="nulová",J160,0)</f>
        <v>0</v>
      </c>
      <c r="BJ160" s="17" t="s">
        <v>80</v>
      </c>
      <c r="BK160" s="209">
        <f>ROUND(I160*H160,2)</f>
        <v>0</v>
      </c>
      <c r="BL160" s="17" t="s">
        <v>128</v>
      </c>
      <c r="BM160" s="208" t="s">
        <v>248</v>
      </c>
    </row>
    <row r="161" s="2" customFormat="1">
      <c r="A161" s="38"/>
      <c r="B161" s="39"/>
      <c r="C161" s="40"/>
      <c r="D161" s="210" t="s">
        <v>130</v>
      </c>
      <c r="E161" s="40"/>
      <c r="F161" s="211" t="s">
        <v>249</v>
      </c>
      <c r="G161" s="40"/>
      <c r="H161" s="40"/>
      <c r="I161" s="212"/>
      <c r="J161" s="40"/>
      <c r="K161" s="40"/>
      <c r="L161" s="44"/>
      <c r="M161" s="213"/>
      <c r="N161" s="214"/>
      <c r="O161" s="84"/>
      <c r="P161" s="84"/>
      <c r="Q161" s="84"/>
      <c r="R161" s="84"/>
      <c r="S161" s="84"/>
      <c r="T161" s="85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130</v>
      </c>
      <c r="AU161" s="17" t="s">
        <v>82</v>
      </c>
    </row>
    <row r="162" s="2" customFormat="1">
      <c r="A162" s="38"/>
      <c r="B162" s="39"/>
      <c r="C162" s="40"/>
      <c r="D162" s="215" t="s">
        <v>132</v>
      </c>
      <c r="E162" s="40"/>
      <c r="F162" s="216" t="s">
        <v>250</v>
      </c>
      <c r="G162" s="40"/>
      <c r="H162" s="40"/>
      <c r="I162" s="212"/>
      <c r="J162" s="40"/>
      <c r="K162" s="40"/>
      <c r="L162" s="44"/>
      <c r="M162" s="213"/>
      <c r="N162" s="214"/>
      <c r="O162" s="84"/>
      <c r="P162" s="84"/>
      <c r="Q162" s="84"/>
      <c r="R162" s="84"/>
      <c r="S162" s="84"/>
      <c r="T162" s="85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132</v>
      </c>
      <c r="AU162" s="17" t="s">
        <v>82</v>
      </c>
    </row>
    <row r="163" s="13" customFormat="1">
      <c r="A163" s="13"/>
      <c r="B163" s="217"/>
      <c r="C163" s="218"/>
      <c r="D163" s="210" t="s">
        <v>134</v>
      </c>
      <c r="E163" s="219" t="s">
        <v>19</v>
      </c>
      <c r="F163" s="220" t="s">
        <v>251</v>
      </c>
      <c r="G163" s="218"/>
      <c r="H163" s="221">
        <v>4.3200000000000003</v>
      </c>
      <c r="I163" s="222"/>
      <c r="J163" s="218"/>
      <c r="K163" s="218"/>
      <c r="L163" s="223"/>
      <c r="M163" s="224"/>
      <c r="N163" s="225"/>
      <c r="O163" s="225"/>
      <c r="P163" s="225"/>
      <c r="Q163" s="225"/>
      <c r="R163" s="225"/>
      <c r="S163" s="225"/>
      <c r="T163" s="22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27" t="s">
        <v>134</v>
      </c>
      <c r="AU163" s="227" t="s">
        <v>82</v>
      </c>
      <c r="AV163" s="13" t="s">
        <v>82</v>
      </c>
      <c r="AW163" s="13" t="s">
        <v>36</v>
      </c>
      <c r="AX163" s="13" t="s">
        <v>75</v>
      </c>
      <c r="AY163" s="227" t="s">
        <v>121</v>
      </c>
    </row>
    <row r="164" s="13" customFormat="1">
      <c r="A164" s="13"/>
      <c r="B164" s="217"/>
      <c r="C164" s="218"/>
      <c r="D164" s="210" t="s">
        <v>134</v>
      </c>
      <c r="E164" s="219" t="s">
        <v>19</v>
      </c>
      <c r="F164" s="220" t="s">
        <v>252</v>
      </c>
      <c r="G164" s="218"/>
      <c r="H164" s="221">
        <v>2.415</v>
      </c>
      <c r="I164" s="222"/>
      <c r="J164" s="218"/>
      <c r="K164" s="218"/>
      <c r="L164" s="223"/>
      <c r="M164" s="224"/>
      <c r="N164" s="225"/>
      <c r="O164" s="225"/>
      <c r="P164" s="225"/>
      <c r="Q164" s="225"/>
      <c r="R164" s="225"/>
      <c r="S164" s="225"/>
      <c r="T164" s="22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27" t="s">
        <v>134</v>
      </c>
      <c r="AU164" s="227" t="s">
        <v>82</v>
      </c>
      <c r="AV164" s="13" t="s">
        <v>82</v>
      </c>
      <c r="AW164" s="13" t="s">
        <v>36</v>
      </c>
      <c r="AX164" s="13" t="s">
        <v>75</v>
      </c>
      <c r="AY164" s="227" t="s">
        <v>121</v>
      </c>
    </row>
    <row r="165" s="13" customFormat="1">
      <c r="A165" s="13"/>
      <c r="B165" s="217"/>
      <c r="C165" s="218"/>
      <c r="D165" s="210" t="s">
        <v>134</v>
      </c>
      <c r="E165" s="219" t="s">
        <v>19</v>
      </c>
      <c r="F165" s="220" t="s">
        <v>253</v>
      </c>
      <c r="G165" s="218"/>
      <c r="H165" s="221">
        <v>0.71999999999999997</v>
      </c>
      <c r="I165" s="222"/>
      <c r="J165" s="218"/>
      <c r="K165" s="218"/>
      <c r="L165" s="223"/>
      <c r="M165" s="224"/>
      <c r="N165" s="225"/>
      <c r="O165" s="225"/>
      <c r="P165" s="225"/>
      <c r="Q165" s="225"/>
      <c r="R165" s="225"/>
      <c r="S165" s="225"/>
      <c r="T165" s="22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27" t="s">
        <v>134</v>
      </c>
      <c r="AU165" s="227" t="s">
        <v>82</v>
      </c>
      <c r="AV165" s="13" t="s">
        <v>82</v>
      </c>
      <c r="AW165" s="13" t="s">
        <v>36</v>
      </c>
      <c r="AX165" s="13" t="s">
        <v>75</v>
      </c>
      <c r="AY165" s="227" t="s">
        <v>121</v>
      </c>
    </row>
    <row r="166" s="13" customFormat="1">
      <c r="A166" s="13"/>
      <c r="B166" s="217"/>
      <c r="C166" s="218"/>
      <c r="D166" s="210" t="s">
        <v>134</v>
      </c>
      <c r="E166" s="219" t="s">
        <v>19</v>
      </c>
      <c r="F166" s="220" t="s">
        <v>254</v>
      </c>
      <c r="G166" s="218"/>
      <c r="H166" s="221">
        <v>1.74</v>
      </c>
      <c r="I166" s="222"/>
      <c r="J166" s="218"/>
      <c r="K166" s="218"/>
      <c r="L166" s="223"/>
      <c r="M166" s="224"/>
      <c r="N166" s="225"/>
      <c r="O166" s="225"/>
      <c r="P166" s="225"/>
      <c r="Q166" s="225"/>
      <c r="R166" s="225"/>
      <c r="S166" s="225"/>
      <c r="T166" s="22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27" t="s">
        <v>134</v>
      </c>
      <c r="AU166" s="227" t="s">
        <v>82</v>
      </c>
      <c r="AV166" s="13" t="s">
        <v>82</v>
      </c>
      <c r="AW166" s="13" t="s">
        <v>36</v>
      </c>
      <c r="AX166" s="13" t="s">
        <v>75</v>
      </c>
      <c r="AY166" s="227" t="s">
        <v>121</v>
      </c>
    </row>
    <row r="167" s="13" customFormat="1">
      <c r="A167" s="13"/>
      <c r="B167" s="217"/>
      <c r="C167" s="218"/>
      <c r="D167" s="210" t="s">
        <v>134</v>
      </c>
      <c r="E167" s="219" t="s">
        <v>19</v>
      </c>
      <c r="F167" s="220" t="s">
        <v>255</v>
      </c>
      <c r="G167" s="218"/>
      <c r="H167" s="221">
        <v>3.335</v>
      </c>
      <c r="I167" s="222"/>
      <c r="J167" s="218"/>
      <c r="K167" s="218"/>
      <c r="L167" s="223"/>
      <c r="M167" s="224"/>
      <c r="N167" s="225"/>
      <c r="O167" s="225"/>
      <c r="P167" s="225"/>
      <c r="Q167" s="225"/>
      <c r="R167" s="225"/>
      <c r="S167" s="225"/>
      <c r="T167" s="22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27" t="s">
        <v>134</v>
      </c>
      <c r="AU167" s="227" t="s">
        <v>82</v>
      </c>
      <c r="AV167" s="13" t="s">
        <v>82</v>
      </c>
      <c r="AW167" s="13" t="s">
        <v>36</v>
      </c>
      <c r="AX167" s="13" t="s">
        <v>75</v>
      </c>
      <c r="AY167" s="227" t="s">
        <v>121</v>
      </c>
    </row>
    <row r="168" s="13" customFormat="1">
      <c r="A168" s="13"/>
      <c r="B168" s="217"/>
      <c r="C168" s="218"/>
      <c r="D168" s="210" t="s">
        <v>134</v>
      </c>
      <c r="E168" s="219" t="s">
        <v>19</v>
      </c>
      <c r="F168" s="220" t="s">
        <v>256</v>
      </c>
      <c r="G168" s="218"/>
      <c r="H168" s="221">
        <v>2.2799999999999998</v>
      </c>
      <c r="I168" s="222"/>
      <c r="J168" s="218"/>
      <c r="K168" s="218"/>
      <c r="L168" s="223"/>
      <c r="M168" s="224"/>
      <c r="N168" s="225"/>
      <c r="O168" s="225"/>
      <c r="P168" s="225"/>
      <c r="Q168" s="225"/>
      <c r="R168" s="225"/>
      <c r="S168" s="225"/>
      <c r="T168" s="22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27" t="s">
        <v>134</v>
      </c>
      <c r="AU168" s="227" t="s">
        <v>82</v>
      </c>
      <c r="AV168" s="13" t="s">
        <v>82</v>
      </c>
      <c r="AW168" s="13" t="s">
        <v>36</v>
      </c>
      <c r="AX168" s="13" t="s">
        <v>75</v>
      </c>
      <c r="AY168" s="227" t="s">
        <v>121</v>
      </c>
    </row>
    <row r="169" s="13" customFormat="1">
      <c r="A169" s="13"/>
      <c r="B169" s="217"/>
      <c r="C169" s="218"/>
      <c r="D169" s="210" t="s">
        <v>134</v>
      </c>
      <c r="E169" s="219" t="s">
        <v>19</v>
      </c>
      <c r="F169" s="220" t="s">
        <v>254</v>
      </c>
      <c r="G169" s="218"/>
      <c r="H169" s="221">
        <v>1.74</v>
      </c>
      <c r="I169" s="222"/>
      <c r="J169" s="218"/>
      <c r="K169" s="218"/>
      <c r="L169" s="223"/>
      <c r="M169" s="224"/>
      <c r="N169" s="225"/>
      <c r="O169" s="225"/>
      <c r="P169" s="225"/>
      <c r="Q169" s="225"/>
      <c r="R169" s="225"/>
      <c r="S169" s="225"/>
      <c r="T169" s="22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27" t="s">
        <v>134</v>
      </c>
      <c r="AU169" s="227" t="s">
        <v>82</v>
      </c>
      <c r="AV169" s="13" t="s">
        <v>82</v>
      </c>
      <c r="AW169" s="13" t="s">
        <v>36</v>
      </c>
      <c r="AX169" s="13" t="s">
        <v>75</v>
      </c>
      <c r="AY169" s="227" t="s">
        <v>121</v>
      </c>
    </row>
    <row r="170" s="13" customFormat="1">
      <c r="A170" s="13"/>
      <c r="B170" s="217"/>
      <c r="C170" s="218"/>
      <c r="D170" s="210" t="s">
        <v>134</v>
      </c>
      <c r="E170" s="219" t="s">
        <v>19</v>
      </c>
      <c r="F170" s="220" t="s">
        <v>257</v>
      </c>
      <c r="G170" s="218"/>
      <c r="H170" s="221">
        <v>2.8420000000000001</v>
      </c>
      <c r="I170" s="222"/>
      <c r="J170" s="218"/>
      <c r="K170" s="218"/>
      <c r="L170" s="223"/>
      <c r="M170" s="224"/>
      <c r="N170" s="225"/>
      <c r="O170" s="225"/>
      <c r="P170" s="225"/>
      <c r="Q170" s="225"/>
      <c r="R170" s="225"/>
      <c r="S170" s="225"/>
      <c r="T170" s="22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27" t="s">
        <v>134</v>
      </c>
      <c r="AU170" s="227" t="s">
        <v>82</v>
      </c>
      <c r="AV170" s="13" t="s">
        <v>82</v>
      </c>
      <c r="AW170" s="13" t="s">
        <v>36</v>
      </c>
      <c r="AX170" s="13" t="s">
        <v>75</v>
      </c>
      <c r="AY170" s="227" t="s">
        <v>121</v>
      </c>
    </row>
    <row r="171" s="14" customFormat="1">
      <c r="A171" s="14"/>
      <c r="B171" s="228"/>
      <c r="C171" s="229"/>
      <c r="D171" s="210" t="s">
        <v>134</v>
      </c>
      <c r="E171" s="230" t="s">
        <v>19</v>
      </c>
      <c r="F171" s="231" t="s">
        <v>143</v>
      </c>
      <c r="G171" s="229"/>
      <c r="H171" s="232">
        <v>19.391999999999999</v>
      </c>
      <c r="I171" s="233"/>
      <c r="J171" s="229"/>
      <c r="K171" s="229"/>
      <c r="L171" s="234"/>
      <c r="M171" s="235"/>
      <c r="N171" s="236"/>
      <c r="O171" s="236"/>
      <c r="P171" s="236"/>
      <c r="Q171" s="236"/>
      <c r="R171" s="236"/>
      <c r="S171" s="236"/>
      <c r="T171" s="23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38" t="s">
        <v>134</v>
      </c>
      <c r="AU171" s="238" t="s">
        <v>82</v>
      </c>
      <c r="AV171" s="14" t="s">
        <v>128</v>
      </c>
      <c r="AW171" s="14" t="s">
        <v>36</v>
      </c>
      <c r="AX171" s="14" t="s">
        <v>80</v>
      </c>
      <c r="AY171" s="238" t="s">
        <v>121</v>
      </c>
    </row>
    <row r="172" s="2" customFormat="1" ht="16.5" customHeight="1">
      <c r="A172" s="38"/>
      <c r="B172" s="39"/>
      <c r="C172" s="197" t="s">
        <v>258</v>
      </c>
      <c r="D172" s="197" t="s">
        <v>123</v>
      </c>
      <c r="E172" s="198" t="s">
        <v>259</v>
      </c>
      <c r="F172" s="199" t="s">
        <v>260</v>
      </c>
      <c r="G172" s="200" t="s">
        <v>126</v>
      </c>
      <c r="H172" s="201">
        <v>125</v>
      </c>
      <c r="I172" s="202"/>
      <c r="J172" s="203">
        <f>ROUND(I172*H172,2)</f>
        <v>0</v>
      </c>
      <c r="K172" s="199" t="s">
        <v>127</v>
      </c>
      <c r="L172" s="44"/>
      <c r="M172" s="204" t="s">
        <v>19</v>
      </c>
      <c r="N172" s="205" t="s">
        <v>46</v>
      </c>
      <c r="O172" s="84"/>
      <c r="P172" s="206">
        <f>O172*H172</f>
        <v>0</v>
      </c>
      <c r="Q172" s="206">
        <v>0</v>
      </c>
      <c r="R172" s="206">
        <f>Q172*H172</f>
        <v>0</v>
      </c>
      <c r="S172" s="206">
        <v>0</v>
      </c>
      <c r="T172" s="207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08" t="s">
        <v>128</v>
      </c>
      <c r="AT172" s="208" t="s">
        <v>123</v>
      </c>
      <c r="AU172" s="208" t="s">
        <v>82</v>
      </c>
      <c r="AY172" s="17" t="s">
        <v>121</v>
      </c>
      <c r="BE172" s="209">
        <f>IF(N172="základní",J172,0)</f>
        <v>0</v>
      </c>
      <c r="BF172" s="209">
        <f>IF(N172="snížená",J172,0)</f>
        <v>0</v>
      </c>
      <c r="BG172" s="209">
        <f>IF(N172="zákl. přenesená",J172,0)</f>
        <v>0</v>
      </c>
      <c r="BH172" s="209">
        <f>IF(N172="sníž. přenesená",J172,0)</f>
        <v>0</v>
      </c>
      <c r="BI172" s="209">
        <f>IF(N172="nulová",J172,0)</f>
        <v>0</v>
      </c>
      <c r="BJ172" s="17" t="s">
        <v>80</v>
      </c>
      <c r="BK172" s="209">
        <f>ROUND(I172*H172,2)</f>
        <v>0</v>
      </c>
      <c r="BL172" s="17" t="s">
        <v>128</v>
      </c>
      <c r="BM172" s="208" t="s">
        <v>261</v>
      </c>
    </row>
    <row r="173" s="2" customFormat="1">
      <c r="A173" s="38"/>
      <c r="B173" s="39"/>
      <c r="C173" s="40"/>
      <c r="D173" s="210" t="s">
        <v>130</v>
      </c>
      <c r="E173" s="40"/>
      <c r="F173" s="211" t="s">
        <v>262</v>
      </c>
      <c r="G173" s="40"/>
      <c r="H173" s="40"/>
      <c r="I173" s="212"/>
      <c r="J173" s="40"/>
      <c r="K173" s="40"/>
      <c r="L173" s="44"/>
      <c r="M173" s="213"/>
      <c r="N173" s="214"/>
      <c r="O173" s="84"/>
      <c r="P173" s="84"/>
      <c r="Q173" s="84"/>
      <c r="R173" s="84"/>
      <c r="S173" s="84"/>
      <c r="T173" s="85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130</v>
      </c>
      <c r="AU173" s="17" t="s">
        <v>82</v>
      </c>
    </row>
    <row r="174" s="2" customFormat="1">
      <c r="A174" s="38"/>
      <c r="B174" s="39"/>
      <c r="C174" s="40"/>
      <c r="D174" s="215" t="s">
        <v>132</v>
      </c>
      <c r="E174" s="40"/>
      <c r="F174" s="216" t="s">
        <v>263</v>
      </c>
      <c r="G174" s="40"/>
      <c r="H174" s="40"/>
      <c r="I174" s="212"/>
      <c r="J174" s="40"/>
      <c r="K174" s="40"/>
      <c r="L174" s="44"/>
      <c r="M174" s="213"/>
      <c r="N174" s="214"/>
      <c r="O174" s="84"/>
      <c r="P174" s="84"/>
      <c r="Q174" s="84"/>
      <c r="R174" s="84"/>
      <c r="S174" s="84"/>
      <c r="T174" s="85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132</v>
      </c>
      <c r="AU174" s="17" t="s">
        <v>82</v>
      </c>
    </row>
    <row r="175" s="2" customFormat="1" ht="21.75" customHeight="1">
      <c r="A175" s="38"/>
      <c r="B175" s="39"/>
      <c r="C175" s="197" t="s">
        <v>264</v>
      </c>
      <c r="D175" s="197" t="s">
        <v>123</v>
      </c>
      <c r="E175" s="198" t="s">
        <v>265</v>
      </c>
      <c r="F175" s="199" t="s">
        <v>266</v>
      </c>
      <c r="G175" s="200" t="s">
        <v>126</v>
      </c>
      <c r="H175" s="201">
        <v>8</v>
      </c>
      <c r="I175" s="202"/>
      <c r="J175" s="203">
        <f>ROUND(I175*H175,2)</f>
        <v>0</v>
      </c>
      <c r="K175" s="199" t="s">
        <v>127</v>
      </c>
      <c r="L175" s="44"/>
      <c r="M175" s="204" t="s">
        <v>19</v>
      </c>
      <c r="N175" s="205" t="s">
        <v>46</v>
      </c>
      <c r="O175" s="84"/>
      <c r="P175" s="206">
        <f>O175*H175</f>
        <v>0</v>
      </c>
      <c r="Q175" s="206">
        <v>0.2908</v>
      </c>
      <c r="R175" s="206">
        <f>Q175*H175</f>
        <v>2.3264</v>
      </c>
      <c r="S175" s="206">
        <v>0</v>
      </c>
      <c r="T175" s="207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08" t="s">
        <v>128</v>
      </c>
      <c r="AT175" s="208" t="s">
        <v>123</v>
      </c>
      <c r="AU175" s="208" t="s">
        <v>82</v>
      </c>
      <c r="AY175" s="17" t="s">
        <v>121</v>
      </c>
      <c r="BE175" s="209">
        <f>IF(N175="základní",J175,0)</f>
        <v>0</v>
      </c>
      <c r="BF175" s="209">
        <f>IF(N175="snížená",J175,0)</f>
        <v>0</v>
      </c>
      <c r="BG175" s="209">
        <f>IF(N175="zákl. přenesená",J175,0)</f>
        <v>0</v>
      </c>
      <c r="BH175" s="209">
        <f>IF(N175="sníž. přenesená",J175,0)</f>
        <v>0</v>
      </c>
      <c r="BI175" s="209">
        <f>IF(N175="nulová",J175,0)</f>
        <v>0</v>
      </c>
      <c r="BJ175" s="17" t="s">
        <v>80</v>
      </c>
      <c r="BK175" s="209">
        <f>ROUND(I175*H175,2)</f>
        <v>0</v>
      </c>
      <c r="BL175" s="17" t="s">
        <v>128</v>
      </c>
      <c r="BM175" s="208" t="s">
        <v>267</v>
      </c>
    </row>
    <row r="176" s="2" customFormat="1">
      <c r="A176" s="38"/>
      <c r="B176" s="39"/>
      <c r="C176" s="40"/>
      <c r="D176" s="210" t="s">
        <v>130</v>
      </c>
      <c r="E176" s="40"/>
      <c r="F176" s="211" t="s">
        <v>268</v>
      </c>
      <c r="G176" s="40"/>
      <c r="H176" s="40"/>
      <c r="I176" s="212"/>
      <c r="J176" s="40"/>
      <c r="K176" s="40"/>
      <c r="L176" s="44"/>
      <c r="M176" s="213"/>
      <c r="N176" s="214"/>
      <c r="O176" s="84"/>
      <c r="P176" s="84"/>
      <c r="Q176" s="84"/>
      <c r="R176" s="84"/>
      <c r="S176" s="84"/>
      <c r="T176" s="85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130</v>
      </c>
      <c r="AU176" s="17" t="s">
        <v>82</v>
      </c>
    </row>
    <row r="177" s="2" customFormat="1">
      <c r="A177" s="38"/>
      <c r="B177" s="39"/>
      <c r="C177" s="40"/>
      <c r="D177" s="215" t="s">
        <v>132</v>
      </c>
      <c r="E177" s="40"/>
      <c r="F177" s="216" t="s">
        <v>269</v>
      </c>
      <c r="G177" s="40"/>
      <c r="H177" s="40"/>
      <c r="I177" s="212"/>
      <c r="J177" s="40"/>
      <c r="K177" s="40"/>
      <c r="L177" s="44"/>
      <c r="M177" s="213"/>
      <c r="N177" s="214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132</v>
      </c>
      <c r="AU177" s="17" t="s">
        <v>82</v>
      </c>
    </row>
    <row r="178" s="2" customFormat="1" ht="24.15" customHeight="1">
      <c r="A178" s="38"/>
      <c r="B178" s="39"/>
      <c r="C178" s="197" t="s">
        <v>7</v>
      </c>
      <c r="D178" s="197" t="s">
        <v>123</v>
      </c>
      <c r="E178" s="198" t="s">
        <v>270</v>
      </c>
      <c r="F178" s="199" t="s">
        <v>271</v>
      </c>
      <c r="G178" s="200" t="s">
        <v>272</v>
      </c>
      <c r="H178" s="201">
        <v>12</v>
      </c>
      <c r="I178" s="202"/>
      <c r="J178" s="203">
        <f>ROUND(I178*H178,2)</f>
        <v>0</v>
      </c>
      <c r="K178" s="199" t="s">
        <v>127</v>
      </c>
      <c r="L178" s="44"/>
      <c r="M178" s="204" t="s">
        <v>19</v>
      </c>
      <c r="N178" s="205" t="s">
        <v>46</v>
      </c>
      <c r="O178" s="84"/>
      <c r="P178" s="206">
        <f>O178*H178</f>
        <v>0</v>
      </c>
      <c r="Q178" s="206">
        <v>0.12895000000000001</v>
      </c>
      <c r="R178" s="206">
        <f>Q178*H178</f>
        <v>1.5474000000000001</v>
      </c>
      <c r="S178" s="206">
        <v>0</v>
      </c>
      <c r="T178" s="207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08" t="s">
        <v>128</v>
      </c>
      <c r="AT178" s="208" t="s">
        <v>123</v>
      </c>
      <c r="AU178" s="208" t="s">
        <v>82</v>
      </c>
      <c r="AY178" s="17" t="s">
        <v>121</v>
      </c>
      <c r="BE178" s="209">
        <f>IF(N178="základní",J178,0)</f>
        <v>0</v>
      </c>
      <c r="BF178" s="209">
        <f>IF(N178="snížená",J178,0)</f>
        <v>0</v>
      </c>
      <c r="BG178" s="209">
        <f>IF(N178="zákl. přenesená",J178,0)</f>
        <v>0</v>
      </c>
      <c r="BH178" s="209">
        <f>IF(N178="sníž. přenesená",J178,0)</f>
        <v>0</v>
      </c>
      <c r="BI178" s="209">
        <f>IF(N178="nulová",J178,0)</f>
        <v>0</v>
      </c>
      <c r="BJ178" s="17" t="s">
        <v>80</v>
      </c>
      <c r="BK178" s="209">
        <f>ROUND(I178*H178,2)</f>
        <v>0</v>
      </c>
      <c r="BL178" s="17" t="s">
        <v>128</v>
      </c>
      <c r="BM178" s="208" t="s">
        <v>273</v>
      </c>
    </row>
    <row r="179" s="2" customFormat="1">
      <c r="A179" s="38"/>
      <c r="B179" s="39"/>
      <c r="C179" s="40"/>
      <c r="D179" s="210" t="s">
        <v>130</v>
      </c>
      <c r="E179" s="40"/>
      <c r="F179" s="211" t="s">
        <v>274</v>
      </c>
      <c r="G179" s="40"/>
      <c r="H179" s="40"/>
      <c r="I179" s="212"/>
      <c r="J179" s="40"/>
      <c r="K179" s="40"/>
      <c r="L179" s="44"/>
      <c r="M179" s="213"/>
      <c r="N179" s="214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130</v>
      </c>
      <c r="AU179" s="17" t="s">
        <v>82</v>
      </c>
    </row>
    <row r="180" s="2" customFormat="1">
      <c r="A180" s="38"/>
      <c r="B180" s="39"/>
      <c r="C180" s="40"/>
      <c r="D180" s="215" t="s">
        <v>132</v>
      </c>
      <c r="E180" s="40"/>
      <c r="F180" s="216" t="s">
        <v>275</v>
      </c>
      <c r="G180" s="40"/>
      <c r="H180" s="40"/>
      <c r="I180" s="212"/>
      <c r="J180" s="40"/>
      <c r="K180" s="40"/>
      <c r="L180" s="44"/>
      <c r="M180" s="213"/>
      <c r="N180" s="214"/>
      <c r="O180" s="84"/>
      <c r="P180" s="84"/>
      <c r="Q180" s="84"/>
      <c r="R180" s="84"/>
      <c r="S180" s="84"/>
      <c r="T180" s="85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132</v>
      </c>
      <c r="AU180" s="17" t="s">
        <v>82</v>
      </c>
    </row>
    <row r="181" s="12" customFormat="1" ht="22.8" customHeight="1">
      <c r="A181" s="12"/>
      <c r="B181" s="181"/>
      <c r="C181" s="182"/>
      <c r="D181" s="183" t="s">
        <v>74</v>
      </c>
      <c r="E181" s="195" t="s">
        <v>185</v>
      </c>
      <c r="F181" s="195" t="s">
        <v>276</v>
      </c>
      <c r="G181" s="182"/>
      <c r="H181" s="182"/>
      <c r="I181" s="185"/>
      <c r="J181" s="196">
        <f>BK181</f>
        <v>0</v>
      </c>
      <c r="K181" s="182"/>
      <c r="L181" s="187"/>
      <c r="M181" s="188"/>
      <c r="N181" s="189"/>
      <c r="O181" s="189"/>
      <c r="P181" s="190">
        <f>SUM(P182:P193)</f>
        <v>0</v>
      </c>
      <c r="Q181" s="189"/>
      <c r="R181" s="190">
        <f>SUM(R182:R193)</f>
        <v>0.097000000000000003</v>
      </c>
      <c r="S181" s="189"/>
      <c r="T181" s="191">
        <f>SUM(T182:T193)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192" t="s">
        <v>80</v>
      </c>
      <c r="AT181" s="193" t="s">
        <v>74</v>
      </c>
      <c r="AU181" s="193" t="s">
        <v>80</v>
      </c>
      <c r="AY181" s="192" t="s">
        <v>121</v>
      </c>
      <c r="BK181" s="194">
        <f>SUM(BK182:BK193)</f>
        <v>0</v>
      </c>
    </row>
    <row r="182" s="2" customFormat="1" ht="24.15" customHeight="1">
      <c r="A182" s="38"/>
      <c r="B182" s="39"/>
      <c r="C182" s="197" t="s">
        <v>277</v>
      </c>
      <c r="D182" s="197" t="s">
        <v>123</v>
      </c>
      <c r="E182" s="198" t="s">
        <v>278</v>
      </c>
      <c r="F182" s="199" t="s">
        <v>279</v>
      </c>
      <c r="G182" s="200" t="s">
        <v>280</v>
      </c>
      <c r="H182" s="201">
        <v>1</v>
      </c>
      <c r="I182" s="202"/>
      <c r="J182" s="203">
        <f>ROUND(I182*H182,2)</f>
        <v>0</v>
      </c>
      <c r="K182" s="199" t="s">
        <v>127</v>
      </c>
      <c r="L182" s="44"/>
      <c r="M182" s="204" t="s">
        <v>19</v>
      </c>
      <c r="N182" s="205" t="s">
        <v>46</v>
      </c>
      <c r="O182" s="84"/>
      <c r="P182" s="206">
        <f>O182*H182</f>
        <v>0</v>
      </c>
      <c r="Q182" s="206">
        <v>0</v>
      </c>
      <c r="R182" s="206">
        <f>Q182*H182</f>
        <v>0</v>
      </c>
      <c r="S182" s="206">
        <v>0</v>
      </c>
      <c r="T182" s="207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08" t="s">
        <v>128</v>
      </c>
      <c r="AT182" s="208" t="s">
        <v>123</v>
      </c>
      <c r="AU182" s="208" t="s">
        <v>82</v>
      </c>
      <c r="AY182" s="17" t="s">
        <v>121</v>
      </c>
      <c r="BE182" s="209">
        <f>IF(N182="základní",J182,0)</f>
        <v>0</v>
      </c>
      <c r="BF182" s="209">
        <f>IF(N182="snížená",J182,0)</f>
        <v>0</v>
      </c>
      <c r="BG182" s="209">
        <f>IF(N182="zákl. přenesená",J182,0)</f>
        <v>0</v>
      </c>
      <c r="BH182" s="209">
        <f>IF(N182="sníž. přenesená",J182,0)</f>
        <v>0</v>
      </c>
      <c r="BI182" s="209">
        <f>IF(N182="nulová",J182,0)</f>
        <v>0</v>
      </c>
      <c r="BJ182" s="17" t="s">
        <v>80</v>
      </c>
      <c r="BK182" s="209">
        <f>ROUND(I182*H182,2)</f>
        <v>0</v>
      </c>
      <c r="BL182" s="17" t="s">
        <v>128</v>
      </c>
      <c r="BM182" s="208" t="s">
        <v>281</v>
      </c>
    </row>
    <row r="183" s="2" customFormat="1">
      <c r="A183" s="38"/>
      <c r="B183" s="39"/>
      <c r="C183" s="40"/>
      <c r="D183" s="210" t="s">
        <v>130</v>
      </c>
      <c r="E183" s="40"/>
      <c r="F183" s="211" t="s">
        <v>279</v>
      </c>
      <c r="G183" s="40"/>
      <c r="H183" s="40"/>
      <c r="I183" s="212"/>
      <c r="J183" s="40"/>
      <c r="K183" s="40"/>
      <c r="L183" s="44"/>
      <c r="M183" s="213"/>
      <c r="N183" s="214"/>
      <c r="O183" s="84"/>
      <c r="P183" s="84"/>
      <c r="Q183" s="84"/>
      <c r="R183" s="84"/>
      <c r="S183" s="84"/>
      <c r="T183" s="85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130</v>
      </c>
      <c r="AU183" s="17" t="s">
        <v>82</v>
      </c>
    </row>
    <row r="184" s="2" customFormat="1">
      <c r="A184" s="38"/>
      <c r="B184" s="39"/>
      <c r="C184" s="40"/>
      <c r="D184" s="215" t="s">
        <v>132</v>
      </c>
      <c r="E184" s="40"/>
      <c r="F184" s="216" t="s">
        <v>282</v>
      </c>
      <c r="G184" s="40"/>
      <c r="H184" s="40"/>
      <c r="I184" s="212"/>
      <c r="J184" s="40"/>
      <c r="K184" s="40"/>
      <c r="L184" s="44"/>
      <c r="M184" s="213"/>
      <c r="N184" s="214"/>
      <c r="O184" s="84"/>
      <c r="P184" s="84"/>
      <c r="Q184" s="84"/>
      <c r="R184" s="84"/>
      <c r="S184" s="84"/>
      <c r="T184" s="85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132</v>
      </c>
      <c r="AU184" s="17" t="s">
        <v>82</v>
      </c>
    </row>
    <row r="185" s="2" customFormat="1" ht="24.15" customHeight="1">
      <c r="A185" s="38"/>
      <c r="B185" s="39"/>
      <c r="C185" s="239" t="s">
        <v>283</v>
      </c>
      <c r="D185" s="239" t="s">
        <v>178</v>
      </c>
      <c r="E185" s="240" t="s">
        <v>284</v>
      </c>
      <c r="F185" s="241" t="s">
        <v>285</v>
      </c>
      <c r="G185" s="242" t="s">
        <v>280</v>
      </c>
      <c r="H185" s="243">
        <v>1</v>
      </c>
      <c r="I185" s="244"/>
      <c r="J185" s="245">
        <f>ROUND(I185*H185,2)</f>
        <v>0</v>
      </c>
      <c r="K185" s="241" t="s">
        <v>127</v>
      </c>
      <c r="L185" s="246"/>
      <c r="M185" s="247" t="s">
        <v>19</v>
      </c>
      <c r="N185" s="248" t="s">
        <v>46</v>
      </c>
      <c r="O185" s="84"/>
      <c r="P185" s="206">
        <f>O185*H185</f>
        <v>0</v>
      </c>
      <c r="Q185" s="206">
        <v>0.097000000000000003</v>
      </c>
      <c r="R185" s="206">
        <f>Q185*H185</f>
        <v>0.097000000000000003</v>
      </c>
      <c r="S185" s="206">
        <v>0</v>
      </c>
      <c r="T185" s="207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08" t="s">
        <v>177</v>
      </c>
      <c r="AT185" s="208" t="s">
        <v>178</v>
      </c>
      <c r="AU185" s="208" t="s">
        <v>82</v>
      </c>
      <c r="AY185" s="17" t="s">
        <v>121</v>
      </c>
      <c r="BE185" s="209">
        <f>IF(N185="základní",J185,0)</f>
        <v>0</v>
      </c>
      <c r="BF185" s="209">
        <f>IF(N185="snížená",J185,0)</f>
        <v>0</v>
      </c>
      <c r="BG185" s="209">
        <f>IF(N185="zákl. přenesená",J185,0)</f>
        <v>0</v>
      </c>
      <c r="BH185" s="209">
        <f>IF(N185="sníž. přenesená",J185,0)</f>
        <v>0</v>
      </c>
      <c r="BI185" s="209">
        <f>IF(N185="nulová",J185,0)</f>
        <v>0</v>
      </c>
      <c r="BJ185" s="17" t="s">
        <v>80</v>
      </c>
      <c r="BK185" s="209">
        <f>ROUND(I185*H185,2)</f>
        <v>0</v>
      </c>
      <c r="BL185" s="17" t="s">
        <v>128</v>
      </c>
      <c r="BM185" s="208" t="s">
        <v>286</v>
      </c>
    </row>
    <row r="186" s="2" customFormat="1">
      <c r="A186" s="38"/>
      <c r="B186" s="39"/>
      <c r="C186" s="40"/>
      <c r="D186" s="210" t="s">
        <v>130</v>
      </c>
      <c r="E186" s="40"/>
      <c r="F186" s="211" t="s">
        <v>285</v>
      </c>
      <c r="G186" s="40"/>
      <c r="H186" s="40"/>
      <c r="I186" s="212"/>
      <c r="J186" s="40"/>
      <c r="K186" s="40"/>
      <c r="L186" s="44"/>
      <c r="M186" s="213"/>
      <c r="N186" s="214"/>
      <c r="O186" s="84"/>
      <c r="P186" s="84"/>
      <c r="Q186" s="84"/>
      <c r="R186" s="84"/>
      <c r="S186" s="84"/>
      <c r="T186" s="85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130</v>
      </c>
      <c r="AU186" s="17" t="s">
        <v>82</v>
      </c>
    </row>
    <row r="187" s="2" customFormat="1">
      <c r="A187" s="38"/>
      <c r="B187" s="39"/>
      <c r="C187" s="40"/>
      <c r="D187" s="215" t="s">
        <v>132</v>
      </c>
      <c r="E187" s="40"/>
      <c r="F187" s="216" t="s">
        <v>287</v>
      </c>
      <c r="G187" s="40"/>
      <c r="H187" s="40"/>
      <c r="I187" s="212"/>
      <c r="J187" s="40"/>
      <c r="K187" s="40"/>
      <c r="L187" s="44"/>
      <c r="M187" s="213"/>
      <c r="N187" s="214"/>
      <c r="O187" s="84"/>
      <c r="P187" s="84"/>
      <c r="Q187" s="84"/>
      <c r="R187" s="84"/>
      <c r="S187" s="84"/>
      <c r="T187" s="85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132</v>
      </c>
      <c r="AU187" s="17" t="s">
        <v>82</v>
      </c>
    </row>
    <row r="188" s="2" customFormat="1" ht="24.15" customHeight="1">
      <c r="A188" s="38"/>
      <c r="B188" s="39"/>
      <c r="C188" s="197" t="s">
        <v>288</v>
      </c>
      <c r="D188" s="197" t="s">
        <v>123</v>
      </c>
      <c r="E188" s="198" t="s">
        <v>289</v>
      </c>
      <c r="F188" s="199" t="s">
        <v>290</v>
      </c>
      <c r="G188" s="200" t="s">
        <v>291</v>
      </c>
      <c r="H188" s="201">
        <v>1</v>
      </c>
      <c r="I188" s="202"/>
      <c r="J188" s="203">
        <f>ROUND(I188*H188,2)</f>
        <v>0</v>
      </c>
      <c r="K188" s="199" t="s">
        <v>19</v>
      </c>
      <c r="L188" s="44"/>
      <c r="M188" s="204" t="s">
        <v>19</v>
      </c>
      <c r="N188" s="205" t="s">
        <v>46</v>
      </c>
      <c r="O188" s="84"/>
      <c r="P188" s="206">
        <f>O188*H188</f>
        <v>0</v>
      </c>
      <c r="Q188" s="206">
        <v>0</v>
      </c>
      <c r="R188" s="206">
        <f>Q188*H188</f>
        <v>0</v>
      </c>
      <c r="S188" s="206">
        <v>0</v>
      </c>
      <c r="T188" s="207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08" t="s">
        <v>128</v>
      </c>
      <c r="AT188" s="208" t="s">
        <v>123</v>
      </c>
      <c r="AU188" s="208" t="s">
        <v>82</v>
      </c>
      <c r="AY188" s="17" t="s">
        <v>121</v>
      </c>
      <c r="BE188" s="209">
        <f>IF(N188="základní",J188,0)</f>
        <v>0</v>
      </c>
      <c r="BF188" s="209">
        <f>IF(N188="snížená",J188,0)</f>
        <v>0</v>
      </c>
      <c r="BG188" s="209">
        <f>IF(N188="zákl. přenesená",J188,0)</f>
        <v>0</v>
      </c>
      <c r="BH188" s="209">
        <f>IF(N188="sníž. přenesená",J188,0)</f>
        <v>0</v>
      </c>
      <c r="BI188" s="209">
        <f>IF(N188="nulová",J188,0)</f>
        <v>0</v>
      </c>
      <c r="BJ188" s="17" t="s">
        <v>80</v>
      </c>
      <c r="BK188" s="209">
        <f>ROUND(I188*H188,2)</f>
        <v>0</v>
      </c>
      <c r="BL188" s="17" t="s">
        <v>128</v>
      </c>
      <c r="BM188" s="208" t="s">
        <v>292</v>
      </c>
    </row>
    <row r="189" s="2" customFormat="1">
      <c r="A189" s="38"/>
      <c r="B189" s="39"/>
      <c r="C189" s="40"/>
      <c r="D189" s="210" t="s">
        <v>130</v>
      </c>
      <c r="E189" s="40"/>
      <c r="F189" s="211" t="s">
        <v>290</v>
      </c>
      <c r="G189" s="40"/>
      <c r="H189" s="40"/>
      <c r="I189" s="212"/>
      <c r="J189" s="40"/>
      <c r="K189" s="40"/>
      <c r="L189" s="44"/>
      <c r="M189" s="213"/>
      <c r="N189" s="214"/>
      <c r="O189" s="84"/>
      <c r="P189" s="84"/>
      <c r="Q189" s="84"/>
      <c r="R189" s="84"/>
      <c r="S189" s="84"/>
      <c r="T189" s="85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130</v>
      </c>
      <c r="AU189" s="17" t="s">
        <v>82</v>
      </c>
    </row>
    <row r="190" s="2" customFormat="1" ht="16.5" customHeight="1">
      <c r="A190" s="38"/>
      <c r="B190" s="39"/>
      <c r="C190" s="197" t="s">
        <v>293</v>
      </c>
      <c r="D190" s="197" t="s">
        <v>123</v>
      </c>
      <c r="E190" s="198" t="s">
        <v>294</v>
      </c>
      <c r="F190" s="199" t="s">
        <v>295</v>
      </c>
      <c r="G190" s="200" t="s">
        <v>291</v>
      </c>
      <c r="H190" s="201">
        <v>1</v>
      </c>
      <c r="I190" s="202"/>
      <c r="J190" s="203">
        <f>ROUND(I190*H190,2)</f>
        <v>0</v>
      </c>
      <c r="K190" s="199" t="s">
        <v>19</v>
      </c>
      <c r="L190" s="44"/>
      <c r="M190" s="204" t="s">
        <v>19</v>
      </c>
      <c r="N190" s="205" t="s">
        <v>46</v>
      </c>
      <c r="O190" s="84"/>
      <c r="P190" s="206">
        <f>O190*H190</f>
        <v>0</v>
      </c>
      <c r="Q190" s="206">
        <v>0</v>
      </c>
      <c r="R190" s="206">
        <f>Q190*H190</f>
        <v>0</v>
      </c>
      <c r="S190" s="206">
        <v>0</v>
      </c>
      <c r="T190" s="207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08" t="s">
        <v>128</v>
      </c>
      <c r="AT190" s="208" t="s">
        <v>123</v>
      </c>
      <c r="AU190" s="208" t="s">
        <v>82</v>
      </c>
      <c r="AY190" s="17" t="s">
        <v>121</v>
      </c>
      <c r="BE190" s="209">
        <f>IF(N190="základní",J190,0)</f>
        <v>0</v>
      </c>
      <c r="BF190" s="209">
        <f>IF(N190="snížená",J190,0)</f>
        <v>0</v>
      </c>
      <c r="BG190" s="209">
        <f>IF(N190="zákl. přenesená",J190,0)</f>
        <v>0</v>
      </c>
      <c r="BH190" s="209">
        <f>IF(N190="sníž. přenesená",J190,0)</f>
        <v>0</v>
      </c>
      <c r="BI190" s="209">
        <f>IF(N190="nulová",J190,0)</f>
        <v>0</v>
      </c>
      <c r="BJ190" s="17" t="s">
        <v>80</v>
      </c>
      <c r="BK190" s="209">
        <f>ROUND(I190*H190,2)</f>
        <v>0</v>
      </c>
      <c r="BL190" s="17" t="s">
        <v>128</v>
      </c>
      <c r="BM190" s="208" t="s">
        <v>296</v>
      </c>
    </row>
    <row r="191" s="2" customFormat="1">
      <c r="A191" s="38"/>
      <c r="B191" s="39"/>
      <c r="C191" s="40"/>
      <c r="D191" s="210" t="s">
        <v>130</v>
      </c>
      <c r="E191" s="40"/>
      <c r="F191" s="211" t="s">
        <v>295</v>
      </c>
      <c r="G191" s="40"/>
      <c r="H191" s="40"/>
      <c r="I191" s="212"/>
      <c r="J191" s="40"/>
      <c r="K191" s="40"/>
      <c r="L191" s="44"/>
      <c r="M191" s="213"/>
      <c r="N191" s="214"/>
      <c r="O191" s="84"/>
      <c r="P191" s="84"/>
      <c r="Q191" s="84"/>
      <c r="R191" s="84"/>
      <c r="S191" s="84"/>
      <c r="T191" s="85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130</v>
      </c>
      <c r="AU191" s="17" t="s">
        <v>82</v>
      </c>
    </row>
    <row r="192" s="2" customFormat="1" ht="16.5" customHeight="1">
      <c r="A192" s="38"/>
      <c r="B192" s="39"/>
      <c r="C192" s="197" t="s">
        <v>297</v>
      </c>
      <c r="D192" s="197" t="s">
        <v>123</v>
      </c>
      <c r="E192" s="198" t="s">
        <v>298</v>
      </c>
      <c r="F192" s="199" t="s">
        <v>299</v>
      </c>
      <c r="G192" s="200" t="s">
        <v>291</v>
      </c>
      <c r="H192" s="201">
        <v>1</v>
      </c>
      <c r="I192" s="202"/>
      <c r="J192" s="203">
        <f>ROUND(I192*H192,2)</f>
        <v>0</v>
      </c>
      <c r="K192" s="199" t="s">
        <v>19</v>
      </c>
      <c r="L192" s="44"/>
      <c r="M192" s="204" t="s">
        <v>19</v>
      </c>
      <c r="N192" s="205" t="s">
        <v>46</v>
      </c>
      <c r="O192" s="84"/>
      <c r="P192" s="206">
        <f>O192*H192</f>
        <v>0</v>
      </c>
      <c r="Q192" s="206">
        <v>0</v>
      </c>
      <c r="R192" s="206">
        <f>Q192*H192</f>
        <v>0</v>
      </c>
      <c r="S192" s="206">
        <v>0</v>
      </c>
      <c r="T192" s="207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08" t="s">
        <v>128</v>
      </c>
      <c r="AT192" s="208" t="s">
        <v>123</v>
      </c>
      <c r="AU192" s="208" t="s">
        <v>82</v>
      </c>
      <c r="AY192" s="17" t="s">
        <v>121</v>
      </c>
      <c r="BE192" s="209">
        <f>IF(N192="základní",J192,0)</f>
        <v>0</v>
      </c>
      <c r="BF192" s="209">
        <f>IF(N192="snížená",J192,0)</f>
        <v>0</v>
      </c>
      <c r="BG192" s="209">
        <f>IF(N192="zákl. přenesená",J192,0)</f>
        <v>0</v>
      </c>
      <c r="BH192" s="209">
        <f>IF(N192="sníž. přenesená",J192,0)</f>
        <v>0</v>
      </c>
      <c r="BI192" s="209">
        <f>IF(N192="nulová",J192,0)</f>
        <v>0</v>
      </c>
      <c r="BJ192" s="17" t="s">
        <v>80</v>
      </c>
      <c r="BK192" s="209">
        <f>ROUND(I192*H192,2)</f>
        <v>0</v>
      </c>
      <c r="BL192" s="17" t="s">
        <v>128</v>
      </c>
      <c r="BM192" s="208" t="s">
        <v>300</v>
      </c>
    </row>
    <row r="193" s="2" customFormat="1">
      <c r="A193" s="38"/>
      <c r="B193" s="39"/>
      <c r="C193" s="40"/>
      <c r="D193" s="210" t="s">
        <v>130</v>
      </c>
      <c r="E193" s="40"/>
      <c r="F193" s="211" t="s">
        <v>299</v>
      </c>
      <c r="G193" s="40"/>
      <c r="H193" s="40"/>
      <c r="I193" s="212"/>
      <c r="J193" s="40"/>
      <c r="K193" s="40"/>
      <c r="L193" s="44"/>
      <c r="M193" s="213"/>
      <c r="N193" s="214"/>
      <c r="O193" s="84"/>
      <c r="P193" s="84"/>
      <c r="Q193" s="84"/>
      <c r="R193" s="84"/>
      <c r="S193" s="84"/>
      <c r="T193" s="85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130</v>
      </c>
      <c r="AU193" s="17" t="s">
        <v>82</v>
      </c>
    </row>
    <row r="194" s="12" customFormat="1" ht="22.8" customHeight="1">
      <c r="A194" s="12"/>
      <c r="B194" s="181"/>
      <c r="C194" s="182"/>
      <c r="D194" s="183" t="s">
        <v>74</v>
      </c>
      <c r="E194" s="195" t="s">
        <v>301</v>
      </c>
      <c r="F194" s="195" t="s">
        <v>302</v>
      </c>
      <c r="G194" s="182"/>
      <c r="H194" s="182"/>
      <c r="I194" s="185"/>
      <c r="J194" s="196">
        <f>BK194</f>
        <v>0</v>
      </c>
      <c r="K194" s="182"/>
      <c r="L194" s="187"/>
      <c r="M194" s="188"/>
      <c r="N194" s="189"/>
      <c r="O194" s="189"/>
      <c r="P194" s="190">
        <f>SUM(P195:P204)</f>
        <v>0</v>
      </c>
      <c r="Q194" s="189"/>
      <c r="R194" s="190">
        <f>SUM(R195:R204)</f>
        <v>0</v>
      </c>
      <c r="S194" s="189"/>
      <c r="T194" s="191">
        <f>SUM(T195:T204)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192" t="s">
        <v>80</v>
      </c>
      <c r="AT194" s="193" t="s">
        <v>74</v>
      </c>
      <c r="AU194" s="193" t="s">
        <v>80</v>
      </c>
      <c r="AY194" s="192" t="s">
        <v>121</v>
      </c>
      <c r="BK194" s="194">
        <f>SUM(BK195:BK204)</f>
        <v>0</v>
      </c>
    </row>
    <row r="195" s="2" customFormat="1" ht="33" customHeight="1">
      <c r="A195" s="38"/>
      <c r="B195" s="39"/>
      <c r="C195" s="197" t="s">
        <v>303</v>
      </c>
      <c r="D195" s="197" t="s">
        <v>123</v>
      </c>
      <c r="E195" s="198" t="s">
        <v>304</v>
      </c>
      <c r="F195" s="199" t="s">
        <v>305</v>
      </c>
      <c r="G195" s="200" t="s">
        <v>126</v>
      </c>
      <c r="H195" s="201">
        <v>125</v>
      </c>
      <c r="I195" s="202"/>
      <c r="J195" s="203">
        <f>ROUND(I195*H195,2)</f>
        <v>0</v>
      </c>
      <c r="K195" s="199" t="s">
        <v>127</v>
      </c>
      <c r="L195" s="44"/>
      <c r="M195" s="204" t="s">
        <v>19</v>
      </c>
      <c r="N195" s="205" t="s">
        <v>46</v>
      </c>
      <c r="O195" s="84"/>
      <c r="P195" s="206">
        <f>O195*H195</f>
        <v>0</v>
      </c>
      <c r="Q195" s="206">
        <v>0</v>
      </c>
      <c r="R195" s="206">
        <f>Q195*H195</f>
        <v>0</v>
      </c>
      <c r="S195" s="206">
        <v>0</v>
      </c>
      <c r="T195" s="207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08" t="s">
        <v>128</v>
      </c>
      <c r="AT195" s="208" t="s">
        <v>123</v>
      </c>
      <c r="AU195" s="208" t="s">
        <v>82</v>
      </c>
      <c r="AY195" s="17" t="s">
        <v>121</v>
      </c>
      <c r="BE195" s="209">
        <f>IF(N195="základní",J195,0)</f>
        <v>0</v>
      </c>
      <c r="BF195" s="209">
        <f>IF(N195="snížená",J195,0)</f>
        <v>0</v>
      </c>
      <c r="BG195" s="209">
        <f>IF(N195="zákl. přenesená",J195,0)</f>
        <v>0</v>
      </c>
      <c r="BH195" s="209">
        <f>IF(N195="sníž. přenesená",J195,0)</f>
        <v>0</v>
      </c>
      <c r="BI195" s="209">
        <f>IF(N195="nulová",J195,0)</f>
        <v>0</v>
      </c>
      <c r="BJ195" s="17" t="s">
        <v>80</v>
      </c>
      <c r="BK195" s="209">
        <f>ROUND(I195*H195,2)</f>
        <v>0</v>
      </c>
      <c r="BL195" s="17" t="s">
        <v>128</v>
      </c>
      <c r="BM195" s="208" t="s">
        <v>306</v>
      </c>
    </row>
    <row r="196" s="2" customFormat="1">
      <c r="A196" s="38"/>
      <c r="B196" s="39"/>
      <c r="C196" s="40"/>
      <c r="D196" s="210" t="s">
        <v>130</v>
      </c>
      <c r="E196" s="40"/>
      <c r="F196" s="211" t="s">
        <v>307</v>
      </c>
      <c r="G196" s="40"/>
      <c r="H196" s="40"/>
      <c r="I196" s="212"/>
      <c r="J196" s="40"/>
      <c r="K196" s="40"/>
      <c r="L196" s="44"/>
      <c r="M196" s="213"/>
      <c r="N196" s="214"/>
      <c r="O196" s="84"/>
      <c r="P196" s="84"/>
      <c r="Q196" s="84"/>
      <c r="R196" s="84"/>
      <c r="S196" s="84"/>
      <c r="T196" s="85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130</v>
      </c>
      <c r="AU196" s="17" t="s">
        <v>82</v>
      </c>
    </row>
    <row r="197" s="2" customFormat="1">
      <c r="A197" s="38"/>
      <c r="B197" s="39"/>
      <c r="C197" s="40"/>
      <c r="D197" s="215" t="s">
        <v>132</v>
      </c>
      <c r="E197" s="40"/>
      <c r="F197" s="216" t="s">
        <v>308</v>
      </c>
      <c r="G197" s="40"/>
      <c r="H197" s="40"/>
      <c r="I197" s="212"/>
      <c r="J197" s="40"/>
      <c r="K197" s="40"/>
      <c r="L197" s="44"/>
      <c r="M197" s="213"/>
      <c r="N197" s="214"/>
      <c r="O197" s="84"/>
      <c r="P197" s="84"/>
      <c r="Q197" s="84"/>
      <c r="R197" s="84"/>
      <c r="S197" s="84"/>
      <c r="T197" s="85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132</v>
      </c>
      <c r="AU197" s="17" t="s">
        <v>82</v>
      </c>
    </row>
    <row r="198" s="2" customFormat="1" ht="33" customHeight="1">
      <c r="A198" s="38"/>
      <c r="B198" s="39"/>
      <c r="C198" s="197" t="s">
        <v>309</v>
      </c>
      <c r="D198" s="197" t="s">
        <v>123</v>
      </c>
      <c r="E198" s="198" t="s">
        <v>310</v>
      </c>
      <c r="F198" s="199" t="s">
        <v>311</v>
      </c>
      <c r="G198" s="200" t="s">
        <v>126</v>
      </c>
      <c r="H198" s="201">
        <v>3750</v>
      </c>
      <c r="I198" s="202"/>
      <c r="J198" s="203">
        <f>ROUND(I198*H198,2)</f>
        <v>0</v>
      </c>
      <c r="K198" s="199" t="s">
        <v>127</v>
      </c>
      <c r="L198" s="44"/>
      <c r="M198" s="204" t="s">
        <v>19</v>
      </c>
      <c r="N198" s="205" t="s">
        <v>46</v>
      </c>
      <c r="O198" s="84"/>
      <c r="P198" s="206">
        <f>O198*H198</f>
        <v>0</v>
      </c>
      <c r="Q198" s="206">
        <v>0</v>
      </c>
      <c r="R198" s="206">
        <f>Q198*H198</f>
        <v>0</v>
      </c>
      <c r="S198" s="206">
        <v>0</v>
      </c>
      <c r="T198" s="207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08" t="s">
        <v>128</v>
      </c>
      <c r="AT198" s="208" t="s">
        <v>123</v>
      </c>
      <c r="AU198" s="208" t="s">
        <v>82</v>
      </c>
      <c r="AY198" s="17" t="s">
        <v>121</v>
      </c>
      <c r="BE198" s="209">
        <f>IF(N198="základní",J198,0)</f>
        <v>0</v>
      </c>
      <c r="BF198" s="209">
        <f>IF(N198="snížená",J198,0)</f>
        <v>0</v>
      </c>
      <c r="BG198" s="209">
        <f>IF(N198="zákl. přenesená",J198,0)</f>
        <v>0</v>
      </c>
      <c r="BH198" s="209">
        <f>IF(N198="sníž. přenesená",J198,0)</f>
        <v>0</v>
      </c>
      <c r="BI198" s="209">
        <f>IF(N198="nulová",J198,0)</f>
        <v>0</v>
      </c>
      <c r="BJ198" s="17" t="s">
        <v>80</v>
      </c>
      <c r="BK198" s="209">
        <f>ROUND(I198*H198,2)</f>
        <v>0</v>
      </c>
      <c r="BL198" s="17" t="s">
        <v>128</v>
      </c>
      <c r="BM198" s="208" t="s">
        <v>312</v>
      </c>
    </row>
    <row r="199" s="2" customFormat="1">
      <c r="A199" s="38"/>
      <c r="B199" s="39"/>
      <c r="C199" s="40"/>
      <c r="D199" s="210" t="s">
        <v>130</v>
      </c>
      <c r="E199" s="40"/>
      <c r="F199" s="211" t="s">
        <v>313</v>
      </c>
      <c r="G199" s="40"/>
      <c r="H199" s="40"/>
      <c r="I199" s="212"/>
      <c r="J199" s="40"/>
      <c r="K199" s="40"/>
      <c r="L199" s="44"/>
      <c r="M199" s="213"/>
      <c r="N199" s="214"/>
      <c r="O199" s="84"/>
      <c r="P199" s="84"/>
      <c r="Q199" s="84"/>
      <c r="R199" s="84"/>
      <c r="S199" s="84"/>
      <c r="T199" s="85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130</v>
      </c>
      <c r="AU199" s="17" t="s">
        <v>82</v>
      </c>
    </row>
    <row r="200" s="2" customFormat="1">
      <c r="A200" s="38"/>
      <c r="B200" s="39"/>
      <c r="C200" s="40"/>
      <c r="D200" s="215" t="s">
        <v>132</v>
      </c>
      <c r="E200" s="40"/>
      <c r="F200" s="216" t="s">
        <v>314</v>
      </c>
      <c r="G200" s="40"/>
      <c r="H200" s="40"/>
      <c r="I200" s="212"/>
      <c r="J200" s="40"/>
      <c r="K200" s="40"/>
      <c r="L200" s="44"/>
      <c r="M200" s="213"/>
      <c r="N200" s="214"/>
      <c r="O200" s="84"/>
      <c r="P200" s="84"/>
      <c r="Q200" s="84"/>
      <c r="R200" s="84"/>
      <c r="S200" s="84"/>
      <c r="T200" s="85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132</v>
      </c>
      <c r="AU200" s="17" t="s">
        <v>82</v>
      </c>
    </row>
    <row r="201" s="13" customFormat="1">
      <c r="A201" s="13"/>
      <c r="B201" s="217"/>
      <c r="C201" s="218"/>
      <c r="D201" s="210" t="s">
        <v>134</v>
      </c>
      <c r="E201" s="218"/>
      <c r="F201" s="220" t="s">
        <v>315</v>
      </c>
      <c r="G201" s="218"/>
      <c r="H201" s="221">
        <v>3750</v>
      </c>
      <c r="I201" s="222"/>
      <c r="J201" s="218"/>
      <c r="K201" s="218"/>
      <c r="L201" s="223"/>
      <c r="M201" s="224"/>
      <c r="N201" s="225"/>
      <c r="O201" s="225"/>
      <c r="P201" s="225"/>
      <c r="Q201" s="225"/>
      <c r="R201" s="225"/>
      <c r="S201" s="225"/>
      <c r="T201" s="226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27" t="s">
        <v>134</v>
      </c>
      <c r="AU201" s="227" t="s">
        <v>82</v>
      </c>
      <c r="AV201" s="13" t="s">
        <v>82</v>
      </c>
      <c r="AW201" s="13" t="s">
        <v>4</v>
      </c>
      <c r="AX201" s="13" t="s">
        <v>80</v>
      </c>
      <c r="AY201" s="227" t="s">
        <v>121</v>
      </c>
    </row>
    <row r="202" s="2" customFormat="1" ht="33" customHeight="1">
      <c r="A202" s="38"/>
      <c r="B202" s="39"/>
      <c r="C202" s="197" t="s">
        <v>316</v>
      </c>
      <c r="D202" s="197" t="s">
        <v>123</v>
      </c>
      <c r="E202" s="198" t="s">
        <v>317</v>
      </c>
      <c r="F202" s="199" t="s">
        <v>318</v>
      </c>
      <c r="G202" s="200" t="s">
        <v>126</v>
      </c>
      <c r="H202" s="201">
        <v>125</v>
      </c>
      <c r="I202" s="202"/>
      <c r="J202" s="203">
        <f>ROUND(I202*H202,2)</f>
        <v>0</v>
      </c>
      <c r="K202" s="199" t="s">
        <v>127</v>
      </c>
      <c r="L202" s="44"/>
      <c r="M202" s="204" t="s">
        <v>19</v>
      </c>
      <c r="N202" s="205" t="s">
        <v>46</v>
      </c>
      <c r="O202" s="84"/>
      <c r="P202" s="206">
        <f>O202*H202</f>
        <v>0</v>
      </c>
      <c r="Q202" s="206">
        <v>0</v>
      </c>
      <c r="R202" s="206">
        <f>Q202*H202</f>
        <v>0</v>
      </c>
      <c r="S202" s="206">
        <v>0</v>
      </c>
      <c r="T202" s="207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08" t="s">
        <v>128</v>
      </c>
      <c r="AT202" s="208" t="s">
        <v>123</v>
      </c>
      <c r="AU202" s="208" t="s">
        <v>82</v>
      </c>
      <c r="AY202" s="17" t="s">
        <v>121</v>
      </c>
      <c r="BE202" s="209">
        <f>IF(N202="základní",J202,0)</f>
        <v>0</v>
      </c>
      <c r="BF202" s="209">
        <f>IF(N202="snížená",J202,0)</f>
        <v>0</v>
      </c>
      <c r="BG202" s="209">
        <f>IF(N202="zákl. přenesená",J202,0)</f>
        <v>0</v>
      </c>
      <c r="BH202" s="209">
        <f>IF(N202="sníž. přenesená",J202,0)</f>
        <v>0</v>
      </c>
      <c r="BI202" s="209">
        <f>IF(N202="nulová",J202,0)</f>
        <v>0</v>
      </c>
      <c r="BJ202" s="17" t="s">
        <v>80</v>
      </c>
      <c r="BK202" s="209">
        <f>ROUND(I202*H202,2)</f>
        <v>0</v>
      </c>
      <c r="BL202" s="17" t="s">
        <v>128</v>
      </c>
      <c r="BM202" s="208" t="s">
        <v>319</v>
      </c>
    </row>
    <row r="203" s="2" customFormat="1">
      <c r="A203" s="38"/>
      <c r="B203" s="39"/>
      <c r="C203" s="40"/>
      <c r="D203" s="210" t="s">
        <v>130</v>
      </c>
      <c r="E203" s="40"/>
      <c r="F203" s="211" t="s">
        <v>320</v>
      </c>
      <c r="G203" s="40"/>
      <c r="H203" s="40"/>
      <c r="I203" s="212"/>
      <c r="J203" s="40"/>
      <c r="K203" s="40"/>
      <c r="L203" s="44"/>
      <c r="M203" s="213"/>
      <c r="N203" s="214"/>
      <c r="O203" s="84"/>
      <c r="P203" s="84"/>
      <c r="Q203" s="84"/>
      <c r="R203" s="84"/>
      <c r="S203" s="84"/>
      <c r="T203" s="85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130</v>
      </c>
      <c r="AU203" s="17" t="s">
        <v>82</v>
      </c>
    </row>
    <row r="204" s="2" customFormat="1">
      <c r="A204" s="38"/>
      <c r="B204" s="39"/>
      <c r="C204" s="40"/>
      <c r="D204" s="215" t="s">
        <v>132</v>
      </c>
      <c r="E204" s="40"/>
      <c r="F204" s="216" t="s">
        <v>321</v>
      </c>
      <c r="G204" s="40"/>
      <c r="H204" s="40"/>
      <c r="I204" s="212"/>
      <c r="J204" s="40"/>
      <c r="K204" s="40"/>
      <c r="L204" s="44"/>
      <c r="M204" s="213"/>
      <c r="N204" s="214"/>
      <c r="O204" s="84"/>
      <c r="P204" s="84"/>
      <c r="Q204" s="84"/>
      <c r="R204" s="84"/>
      <c r="S204" s="84"/>
      <c r="T204" s="85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132</v>
      </c>
      <c r="AU204" s="17" t="s">
        <v>82</v>
      </c>
    </row>
    <row r="205" s="12" customFormat="1" ht="22.8" customHeight="1">
      <c r="A205" s="12"/>
      <c r="B205" s="181"/>
      <c r="C205" s="182"/>
      <c r="D205" s="183" t="s">
        <v>74</v>
      </c>
      <c r="E205" s="195" t="s">
        <v>322</v>
      </c>
      <c r="F205" s="195" t="s">
        <v>323</v>
      </c>
      <c r="G205" s="182"/>
      <c r="H205" s="182"/>
      <c r="I205" s="185"/>
      <c r="J205" s="196">
        <f>BK205</f>
        <v>0</v>
      </c>
      <c r="K205" s="182"/>
      <c r="L205" s="187"/>
      <c r="M205" s="188"/>
      <c r="N205" s="189"/>
      <c r="O205" s="189"/>
      <c r="P205" s="190">
        <f>SUM(P206:P259)</f>
        <v>0</v>
      </c>
      <c r="Q205" s="189"/>
      <c r="R205" s="190">
        <f>SUM(R206:R259)</f>
        <v>0</v>
      </c>
      <c r="S205" s="189"/>
      <c r="T205" s="191">
        <f>SUM(T206:T259)</f>
        <v>40.335540000000002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192" t="s">
        <v>80</v>
      </c>
      <c r="AT205" s="193" t="s">
        <v>74</v>
      </c>
      <c r="AU205" s="193" t="s">
        <v>80</v>
      </c>
      <c r="AY205" s="192" t="s">
        <v>121</v>
      </c>
      <c r="BK205" s="194">
        <f>SUM(BK206:BK259)</f>
        <v>0</v>
      </c>
    </row>
    <row r="206" s="2" customFormat="1" ht="24.15" customHeight="1">
      <c r="A206" s="38"/>
      <c r="B206" s="39"/>
      <c r="C206" s="197" t="s">
        <v>324</v>
      </c>
      <c r="D206" s="197" t="s">
        <v>123</v>
      </c>
      <c r="E206" s="198" t="s">
        <v>325</v>
      </c>
      <c r="F206" s="199" t="s">
        <v>326</v>
      </c>
      <c r="G206" s="200" t="s">
        <v>153</v>
      </c>
      <c r="H206" s="201">
        <v>0.17000000000000001</v>
      </c>
      <c r="I206" s="202"/>
      <c r="J206" s="203">
        <f>ROUND(I206*H206,2)</f>
        <v>0</v>
      </c>
      <c r="K206" s="199" t="s">
        <v>127</v>
      </c>
      <c r="L206" s="44"/>
      <c r="M206" s="204" t="s">
        <v>19</v>
      </c>
      <c r="N206" s="205" t="s">
        <v>46</v>
      </c>
      <c r="O206" s="84"/>
      <c r="P206" s="206">
        <f>O206*H206</f>
        <v>0</v>
      </c>
      <c r="Q206" s="206">
        <v>0</v>
      </c>
      <c r="R206" s="206">
        <f>Q206*H206</f>
        <v>0</v>
      </c>
      <c r="S206" s="206">
        <v>1.9199999999999999</v>
      </c>
      <c r="T206" s="207">
        <f>S206*H206</f>
        <v>0.32640000000000002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08" t="s">
        <v>128</v>
      </c>
      <c r="AT206" s="208" t="s">
        <v>123</v>
      </c>
      <c r="AU206" s="208" t="s">
        <v>82</v>
      </c>
      <c r="AY206" s="17" t="s">
        <v>121</v>
      </c>
      <c r="BE206" s="209">
        <f>IF(N206="základní",J206,0)</f>
        <v>0</v>
      </c>
      <c r="BF206" s="209">
        <f>IF(N206="snížená",J206,0)</f>
        <v>0</v>
      </c>
      <c r="BG206" s="209">
        <f>IF(N206="zákl. přenesená",J206,0)</f>
        <v>0</v>
      </c>
      <c r="BH206" s="209">
        <f>IF(N206="sníž. přenesená",J206,0)</f>
        <v>0</v>
      </c>
      <c r="BI206" s="209">
        <f>IF(N206="nulová",J206,0)</f>
        <v>0</v>
      </c>
      <c r="BJ206" s="17" t="s">
        <v>80</v>
      </c>
      <c r="BK206" s="209">
        <f>ROUND(I206*H206,2)</f>
        <v>0</v>
      </c>
      <c r="BL206" s="17" t="s">
        <v>128</v>
      </c>
      <c r="BM206" s="208" t="s">
        <v>327</v>
      </c>
    </row>
    <row r="207" s="2" customFormat="1">
      <c r="A207" s="38"/>
      <c r="B207" s="39"/>
      <c r="C207" s="40"/>
      <c r="D207" s="210" t="s">
        <v>130</v>
      </c>
      <c r="E207" s="40"/>
      <c r="F207" s="211" t="s">
        <v>328</v>
      </c>
      <c r="G207" s="40"/>
      <c r="H207" s="40"/>
      <c r="I207" s="212"/>
      <c r="J207" s="40"/>
      <c r="K207" s="40"/>
      <c r="L207" s="44"/>
      <c r="M207" s="213"/>
      <c r="N207" s="214"/>
      <c r="O207" s="84"/>
      <c r="P207" s="84"/>
      <c r="Q207" s="84"/>
      <c r="R207" s="84"/>
      <c r="S207" s="84"/>
      <c r="T207" s="85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130</v>
      </c>
      <c r="AU207" s="17" t="s">
        <v>82</v>
      </c>
    </row>
    <row r="208" s="2" customFormat="1">
      <c r="A208" s="38"/>
      <c r="B208" s="39"/>
      <c r="C208" s="40"/>
      <c r="D208" s="215" t="s">
        <v>132</v>
      </c>
      <c r="E208" s="40"/>
      <c r="F208" s="216" t="s">
        <v>329</v>
      </c>
      <c r="G208" s="40"/>
      <c r="H208" s="40"/>
      <c r="I208" s="212"/>
      <c r="J208" s="40"/>
      <c r="K208" s="40"/>
      <c r="L208" s="44"/>
      <c r="M208" s="213"/>
      <c r="N208" s="214"/>
      <c r="O208" s="84"/>
      <c r="P208" s="84"/>
      <c r="Q208" s="84"/>
      <c r="R208" s="84"/>
      <c r="S208" s="84"/>
      <c r="T208" s="85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132</v>
      </c>
      <c r="AU208" s="17" t="s">
        <v>82</v>
      </c>
    </row>
    <row r="209" s="13" customFormat="1">
      <c r="A209" s="13"/>
      <c r="B209" s="217"/>
      <c r="C209" s="218"/>
      <c r="D209" s="210" t="s">
        <v>134</v>
      </c>
      <c r="E209" s="219" t="s">
        <v>19</v>
      </c>
      <c r="F209" s="220" t="s">
        <v>330</v>
      </c>
      <c r="G209" s="218"/>
      <c r="H209" s="221">
        <v>0.17000000000000001</v>
      </c>
      <c r="I209" s="222"/>
      <c r="J209" s="218"/>
      <c r="K209" s="218"/>
      <c r="L209" s="223"/>
      <c r="M209" s="224"/>
      <c r="N209" s="225"/>
      <c r="O209" s="225"/>
      <c r="P209" s="225"/>
      <c r="Q209" s="225"/>
      <c r="R209" s="225"/>
      <c r="S209" s="225"/>
      <c r="T209" s="226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27" t="s">
        <v>134</v>
      </c>
      <c r="AU209" s="227" t="s">
        <v>82</v>
      </c>
      <c r="AV209" s="13" t="s">
        <v>82</v>
      </c>
      <c r="AW209" s="13" t="s">
        <v>36</v>
      </c>
      <c r="AX209" s="13" t="s">
        <v>80</v>
      </c>
      <c r="AY209" s="227" t="s">
        <v>121</v>
      </c>
    </row>
    <row r="210" s="2" customFormat="1" ht="24.15" customHeight="1">
      <c r="A210" s="38"/>
      <c r="B210" s="39"/>
      <c r="C210" s="197" t="s">
        <v>331</v>
      </c>
      <c r="D210" s="197" t="s">
        <v>123</v>
      </c>
      <c r="E210" s="198" t="s">
        <v>332</v>
      </c>
      <c r="F210" s="199" t="s">
        <v>333</v>
      </c>
      <c r="G210" s="200" t="s">
        <v>280</v>
      </c>
      <c r="H210" s="201">
        <v>2</v>
      </c>
      <c r="I210" s="202"/>
      <c r="J210" s="203">
        <f>ROUND(I210*H210,2)</f>
        <v>0</v>
      </c>
      <c r="K210" s="199" t="s">
        <v>127</v>
      </c>
      <c r="L210" s="44"/>
      <c r="M210" s="204" t="s">
        <v>19</v>
      </c>
      <c r="N210" s="205" t="s">
        <v>46</v>
      </c>
      <c r="O210" s="84"/>
      <c r="P210" s="206">
        <f>O210*H210</f>
        <v>0</v>
      </c>
      <c r="Q210" s="206">
        <v>0</v>
      </c>
      <c r="R210" s="206">
        <f>Q210*H210</f>
        <v>0</v>
      </c>
      <c r="S210" s="206">
        <v>0.050000000000000003</v>
      </c>
      <c r="T210" s="207">
        <f>S210*H210</f>
        <v>0.10000000000000001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08" t="s">
        <v>128</v>
      </c>
      <c r="AT210" s="208" t="s">
        <v>123</v>
      </c>
      <c r="AU210" s="208" t="s">
        <v>82</v>
      </c>
      <c r="AY210" s="17" t="s">
        <v>121</v>
      </c>
      <c r="BE210" s="209">
        <f>IF(N210="základní",J210,0)</f>
        <v>0</v>
      </c>
      <c r="BF210" s="209">
        <f>IF(N210="snížená",J210,0)</f>
        <v>0</v>
      </c>
      <c r="BG210" s="209">
        <f>IF(N210="zákl. přenesená",J210,0)</f>
        <v>0</v>
      </c>
      <c r="BH210" s="209">
        <f>IF(N210="sníž. přenesená",J210,0)</f>
        <v>0</v>
      </c>
      <c r="BI210" s="209">
        <f>IF(N210="nulová",J210,0)</f>
        <v>0</v>
      </c>
      <c r="BJ210" s="17" t="s">
        <v>80</v>
      </c>
      <c r="BK210" s="209">
        <f>ROUND(I210*H210,2)</f>
        <v>0</v>
      </c>
      <c r="BL210" s="17" t="s">
        <v>128</v>
      </c>
      <c r="BM210" s="208" t="s">
        <v>334</v>
      </c>
    </row>
    <row r="211" s="2" customFormat="1">
      <c r="A211" s="38"/>
      <c r="B211" s="39"/>
      <c r="C211" s="40"/>
      <c r="D211" s="210" t="s">
        <v>130</v>
      </c>
      <c r="E211" s="40"/>
      <c r="F211" s="211" t="s">
        <v>335</v>
      </c>
      <c r="G211" s="40"/>
      <c r="H211" s="40"/>
      <c r="I211" s="212"/>
      <c r="J211" s="40"/>
      <c r="K211" s="40"/>
      <c r="L211" s="44"/>
      <c r="M211" s="213"/>
      <c r="N211" s="214"/>
      <c r="O211" s="84"/>
      <c r="P211" s="84"/>
      <c r="Q211" s="84"/>
      <c r="R211" s="84"/>
      <c r="S211" s="84"/>
      <c r="T211" s="85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130</v>
      </c>
      <c r="AU211" s="17" t="s">
        <v>82</v>
      </c>
    </row>
    <row r="212" s="2" customFormat="1">
      <c r="A212" s="38"/>
      <c r="B212" s="39"/>
      <c r="C212" s="40"/>
      <c r="D212" s="215" t="s">
        <v>132</v>
      </c>
      <c r="E212" s="40"/>
      <c r="F212" s="216" t="s">
        <v>336</v>
      </c>
      <c r="G212" s="40"/>
      <c r="H212" s="40"/>
      <c r="I212" s="212"/>
      <c r="J212" s="40"/>
      <c r="K212" s="40"/>
      <c r="L212" s="44"/>
      <c r="M212" s="213"/>
      <c r="N212" s="214"/>
      <c r="O212" s="84"/>
      <c r="P212" s="84"/>
      <c r="Q212" s="84"/>
      <c r="R212" s="84"/>
      <c r="S212" s="84"/>
      <c r="T212" s="85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132</v>
      </c>
      <c r="AU212" s="17" t="s">
        <v>82</v>
      </c>
    </row>
    <row r="213" s="13" customFormat="1">
      <c r="A213" s="13"/>
      <c r="B213" s="217"/>
      <c r="C213" s="218"/>
      <c r="D213" s="210" t="s">
        <v>134</v>
      </c>
      <c r="E213" s="219" t="s">
        <v>19</v>
      </c>
      <c r="F213" s="220" t="s">
        <v>337</v>
      </c>
      <c r="G213" s="218"/>
      <c r="H213" s="221">
        <v>2</v>
      </c>
      <c r="I213" s="222"/>
      <c r="J213" s="218"/>
      <c r="K213" s="218"/>
      <c r="L213" s="223"/>
      <c r="M213" s="224"/>
      <c r="N213" s="225"/>
      <c r="O213" s="225"/>
      <c r="P213" s="225"/>
      <c r="Q213" s="225"/>
      <c r="R213" s="225"/>
      <c r="S213" s="225"/>
      <c r="T213" s="226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27" t="s">
        <v>134</v>
      </c>
      <c r="AU213" s="227" t="s">
        <v>82</v>
      </c>
      <c r="AV213" s="13" t="s">
        <v>82</v>
      </c>
      <c r="AW213" s="13" t="s">
        <v>36</v>
      </c>
      <c r="AX213" s="13" t="s">
        <v>80</v>
      </c>
      <c r="AY213" s="227" t="s">
        <v>121</v>
      </c>
    </row>
    <row r="214" s="2" customFormat="1" ht="16.5" customHeight="1">
      <c r="A214" s="38"/>
      <c r="B214" s="39"/>
      <c r="C214" s="197" t="s">
        <v>338</v>
      </c>
      <c r="D214" s="197" t="s">
        <v>123</v>
      </c>
      <c r="E214" s="198" t="s">
        <v>339</v>
      </c>
      <c r="F214" s="199" t="s">
        <v>340</v>
      </c>
      <c r="G214" s="200" t="s">
        <v>272</v>
      </c>
      <c r="H214" s="201">
        <v>20</v>
      </c>
      <c r="I214" s="202"/>
      <c r="J214" s="203">
        <f>ROUND(I214*H214,2)</f>
        <v>0</v>
      </c>
      <c r="K214" s="199" t="s">
        <v>127</v>
      </c>
      <c r="L214" s="44"/>
      <c r="M214" s="204" t="s">
        <v>19</v>
      </c>
      <c r="N214" s="205" t="s">
        <v>46</v>
      </c>
      <c r="O214" s="84"/>
      <c r="P214" s="206">
        <f>O214*H214</f>
        <v>0</v>
      </c>
      <c r="Q214" s="206">
        <v>0</v>
      </c>
      <c r="R214" s="206">
        <f>Q214*H214</f>
        <v>0</v>
      </c>
      <c r="S214" s="206">
        <v>0</v>
      </c>
      <c r="T214" s="207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08" t="s">
        <v>128</v>
      </c>
      <c r="AT214" s="208" t="s">
        <v>123</v>
      </c>
      <c r="AU214" s="208" t="s">
        <v>82</v>
      </c>
      <c r="AY214" s="17" t="s">
        <v>121</v>
      </c>
      <c r="BE214" s="209">
        <f>IF(N214="základní",J214,0)</f>
        <v>0</v>
      </c>
      <c r="BF214" s="209">
        <f>IF(N214="snížená",J214,0)</f>
        <v>0</v>
      </c>
      <c r="BG214" s="209">
        <f>IF(N214="zákl. přenesená",J214,0)</f>
        <v>0</v>
      </c>
      <c r="BH214" s="209">
        <f>IF(N214="sníž. přenesená",J214,0)</f>
        <v>0</v>
      </c>
      <c r="BI214" s="209">
        <f>IF(N214="nulová",J214,0)</f>
        <v>0</v>
      </c>
      <c r="BJ214" s="17" t="s">
        <v>80</v>
      </c>
      <c r="BK214" s="209">
        <f>ROUND(I214*H214,2)</f>
        <v>0</v>
      </c>
      <c r="BL214" s="17" t="s">
        <v>128</v>
      </c>
      <c r="BM214" s="208" t="s">
        <v>341</v>
      </c>
    </row>
    <row r="215" s="2" customFormat="1">
      <c r="A215" s="38"/>
      <c r="B215" s="39"/>
      <c r="C215" s="40"/>
      <c r="D215" s="210" t="s">
        <v>130</v>
      </c>
      <c r="E215" s="40"/>
      <c r="F215" s="211" t="s">
        <v>342</v>
      </c>
      <c r="G215" s="40"/>
      <c r="H215" s="40"/>
      <c r="I215" s="212"/>
      <c r="J215" s="40"/>
      <c r="K215" s="40"/>
      <c r="L215" s="44"/>
      <c r="M215" s="213"/>
      <c r="N215" s="214"/>
      <c r="O215" s="84"/>
      <c r="P215" s="84"/>
      <c r="Q215" s="84"/>
      <c r="R215" s="84"/>
      <c r="S215" s="84"/>
      <c r="T215" s="85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130</v>
      </c>
      <c r="AU215" s="17" t="s">
        <v>82</v>
      </c>
    </row>
    <row r="216" s="2" customFormat="1">
      <c r="A216" s="38"/>
      <c r="B216" s="39"/>
      <c r="C216" s="40"/>
      <c r="D216" s="215" t="s">
        <v>132</v>
      </c>
      <c r="E216" s="40"/>
      <c r="F216" s="216" t="s">
        <v>343</v>
      </c>
      <c r="G216" s="40"/>
      <c r="H216" s="40"/>
      <c r="I216" s="212"/>
      <c r="J216" s="40"/>
      <c r="K216" s="40"/>
      <c r="L216" s="44"/>
      <c r="M216" s="213"/>
      <c r="N216" s="214"/>
      <c r="O216" s="84"/>
      <c r="P216" s="84"/>
      <c r="Q216" s="84"/>
      <c r="R216" s="84"/>
      <c r="S216" s="84"/>
      <c r="T216" s="85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132</v>
      </c>
      <c r="AU216" s="17" t="s">
        <v>82</v>
      </c>
    </row>
    <row r="217" s="2" customFormat="1" ht="16.5" customHeight="1">
      <c r="A217" s="38"/>
      <c r="B217" s="39"/>
      <c r="C217" s="197" t="s">
        <v>344</v>
      </c>
      <c r="D217" s="197" t="s">
        <v>123</v>
      </c>
      <c r="E217" s="198" t="s">
        <v>345</v>
      </c>
      <c r="F217" s="199" t="s">
        <v>346</v>
      </c>
      <c r="G217" s="200" t="s">
        <v>153</v>
      </c>
      <c r="H217" s="201">
        <v>0.67200000000000004</v>
      </c>
      <c r="I217" s="202"/>
      <c r="J217" s="203">
        <f>ROUND(I217*H217,2)</f>
        <v>0</v>
      </c>
      <c r="K217" s="199" t="s">
        <v>127</v>
      </c>
      <c r="L217" s="44"/>
      <c r="M217" s="204" t="s">
        <v>19</v>
      </c>
      <c r="N217" s="205" t="s">
        <v>46</v>
      </c>
      <c r="O217" s="84"/>
      <c r="P217" s="206">
        <f>O217*H217</f>
        <v>0</v>
      </c>
      <c r="Q217" s="206">
        <v>0</v>
      </c>
      <c r="R217" s="206">
        <f>Q217*H217</f>
        <v>0</v>
      </c>
      <c r="S217" s="206">
        <v>2.27</v>
      </c>
      <c r="T217" s="207">
        <f>S217*H217</f>
        <v>1.5254400000000001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08" t="s">
        <v>128</v>
      </c>
      <c r="AT217" s="208" t="s">
        <v>123</v>
      </c>
      <c r="AU217" s="208" t="s">
        <v>82</v>
      </c>
      <c r="AY217" s="17" t="s">
        <v>121</v>
      </c>
      <c r="BE217" s="209">
        <f>IF(N217="základní",J217,0)</f>
        <v>0</v>
      </c>
      <c r="BF217" s="209">
        <f>IF(N217="snížená",J217,0)</f>
        <v>0</v>
      </c>
      <c r="BG217" s="209">
        <f>IF(N217="zákl. přenesená",J217,0)</f>
        <v>0</v>
      </c>
      <c r="BH217" s="209">
        <f>IF(N217="sníž. přenesená",J217,0)</f>
        <v>0</v>
      </c>
      <c r="BI217" s="209">
        <f>IF(N217="nulová",J217,0)</f>
        <v>0</v>
      </c>
      <c r="BJ217" s="17" t="s">
        <v>80</v>
      </c>
      <c r="BK217" s="209">
        <f>ROUND(I217*H217,2)</f>
        <v>0</v>
      </c>
      <c r="BL217" s="17" t="s">
        <v>128</v>
      </c>
      <c r="BM217" s="208" t="s">
        <v>347</v>
      </c>
    </row>
    <row r="218" s="2" customFormat="1">
      <c r="A218" s="38"/>
      <c r="B218" s="39"/>
      <c r="C218" s="40"/>
      <c r="D218" s="210" t="s">
        <v>130</v>
      </c>
      <c r="E218" s="40"/>
      <c r="F218" s="211" t="s">
        <v>348</v>
      </c>
      <c r="G218" s="40"/>
      <c r="H218" s="40"/>
      <c r="I218" s="212"/>
      <c r="J218" s="40"/>
      <c r="K218" s="40"/>
      <c r="L218" s="44"/>
      <c r="M218" s="213"/>
      <c r="N218" s="214"/>
      <c r="O218" s="84"/>
      <c r="P218" s="84"/>
      <c r="Q218" s="84"/>
      <c r="R218" s="84"/>
      <c r="S218" s="84"/>
      <c r="T218" s="85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130</v>
      </c>
      <c r="AU218" s="17" t="s">
        <v>82</v>
      </c>
    </row>
    <row r="219" s="2" customFormat="1">
      <c r="A219" s="38"/>
      <c r="B219" s="39"/>
      <c r="C219" s="40"/>
      <c r="D219" s="215" t="s">
        <v>132</v>
      </c>
      <c r="E219" s="40"/>
      <c r="F219" s="216" t="s">
        <v>349</v>
      </c>
      <c r="G219" s="40"/>
      <c r="H219" s="40"/>
      <c r="I219" s="212"/>
      <c r="J219" s="40"/>
      <c r="K219" s="40"/>
      <c r="L219" s="44"/>
      <c r="M219" s="213"/>
      <c r="N219" s="214"/>
      <c r="O219" s="84"/>
      <c r="P219" s="84"/>
      <c r="Q219" s="84"/>
      <c r="R219" s="84"/>
      <c r="S219" s="84"/>
      <c r="T219" s="85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132</v>
      </c>
      <c r="AU219" s="17" t="s">
        <v>82</v>
      </c>
    </row>
    <row r="220" s="13" customFormat="1">
      <c r="A220" s="13"/>
      <c r="B220" s="217"/>
      <c r="C220" s="218"/>
      <c r="D220" s="210" t="s">
        <v>134</v>
      </c>
      <c r="E220" s="219" t="s">
        <v>19</v>
      </c>
      <c r="F220" s="220" t="s">
        <v>350</v>
      </c>
      <c r="G220" s="218"/>
      <c r="H220" s="221">
        <v>0.67200000000000004</v>
      </c>
      <c r="I220" s="222"/>
      <c r="J220" s="218"/>
      <c r="K220" s="218"/>
      <c r="L220" s="223"/>
      <c r="M220" s="224"/>
      <c r="N220" s="225"/>
      <c r="O220" s="225"/>
      <c r="P220" s="225"/>
      <c r="Q220" s="225"/>
      <c r="R220" s="225"/>
      <c r="S220" s="225"/>
      <c r="T220" s="226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27" t="s">
        <v>134</v>
      </c>
      <c r="AU220" s="227" t="s">
        <v>82</v>
      </c>
      <c r="AV220" s="13" t="s">
        <v>82</v>
      </c>
      <c r="AW220" s="13" t="s">
        <v>36</v>
      </c>
      <c r="AX220" s="13" t="s">
        <v>80</v>
      </c>
      <c r="AY220" s="227" t="s">
        <v>121</v>
      </c>
    </row>
    <row r="221" s="2" customFormat="1" ht="24.15" customHeight="1">
      <c r="A221" s="38"/>
      <c r="B221" s="39"/>
      <c r="C221" s="197" t="s">
        <v>351</v>
      </c>
      <c r="D221" s="197" t="s">
        <v>123</v>
      </c>
      <c r="E221" s="198" t="s">
        <v>352</v>
      </c>
      <c r="F221" s="199" t="s">
        <v>353</v>
      </c>
      <c r="G221" s="200" t="s">
        <v>153</v>
      </c>
      <c r="H221" s="201">
        <v>10.01</v>
      </c>
      <c r="I221" s="202"/>
      <c r="J221" s="203">
        <f>ROUND(I221*H221,2)</f>
        <v>0</v>
      </c>
      <c r="K221" s="199" t="s">
        <v>127</v>
      </c>
      <c r="L221" s="44"/>
      <c r="M221" s="204" t="s">
        <v>19</v>
      </c>
      <c r="N221" s="205" t="s">
        <v>46</v>
      </c>
      <c r="O221" s="84"/>
      <c r="P221" s="206">
        <f>O221*H221</f>
        <v>0</v>
      </c>
      <c r="Q221" s="206">
        <v>0</v>
      </c>
      <c r="R221" s="206">
        <f>Q221*H221</f>
        <v>0</v>
      </c>
      <c r="S221" s="206">
        <v>1.8</v>
      </c>
      <c r="T221" s="207">
        <f>S221*H221</f>
        <v>18.018000000000001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08" t="s">
        <v>128</v>
      </c>
      <c r="AT221" s="208" t="s">
        <v>123</v>
      </c>
      <c r="AU221" s="208" t="s">
        <v>82</v>
      </c>
      <c r="AY221" s="17" t="s">
        <v>121</v>
      </c>
      <c r="BE221" s="209">
        <f>IF(N221="základní",J221,0)</f>
        <v>0</v>
      </c>
      <c r="BF221" s="209">
        <f>IF(N221="snížená",J221,0)</f>
        <v>0</v>
      </c>
      <c r="BG221" s="209">
        <f>IF(N221="zákl. přenesená",J221,0)</f>
        <v>0</v>
      </c>
      <c r="BH221" s="209">
        <f>IF(N221="sníž. přenesená",J221,0)</f>
        <v>0</v>
      </c>
      <c r="BI221" s="209">
        <f>IF(N221="nulová",J221,0)</f>
        <v>0</v>
      </c>
      <c r="BJ221" s="17" t="s">
        <v>80</v>
      </c>
      <c r="BK221" s="209">
        <f>ROUND(I221*H221,2)</f>
        <v>0</v>
      </c>
      <c r="BL221" s="17" t="s">
        <v>128</v>
      </c>
      <c r="BM221" s="208" t="s">
        <v>354</v>
      </c>
    </row>
    <row r="222" s="2" customFormat="1">
      <c r="A222" s="38"/>
      <c r="B222" s="39"/>
      <c r="C222" s="40"/>
      <c r="D222" s="210" t="s">
        <v>130</v>
      </c>
      <c r="E222" s="40"/>
      <c r="F222" s="211" t="s">
        <v>355</v>
      </c>
      <c r="G222" s="40"/>
      <c r="H222" s="40"/>
      <c r="I222" s="212"/>
      <c r="J222" s="40"/>
      <c r="K222" s="40"/>
      <c r="L222" s="44"/>
      <c r="M222" s="213"/>
      <c r="N222" s="214"/>
      <c r="O222" s="84"/>
      <c r="P222" s="84"/>
      <c r="Q222" s="84"/>
      <c r="R222" s="84"/>
      <c r="S222" s="84"/>
      <c r="T222" s="85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130</v>
      </c>
      <c r="AU222" s="17" t="s">
        <v>82</v>
      </c>
    </row>
    <row r="223" s="2" customFormat="1">
      <c r="A223" s="38"/>
      <c r="B223" s="39"/>
      <c r="C223" s="40"/>
      <c r="D223" s="215" t="s">
        <v>132</v>
      </c>
      <c r="E223" s="40"/>
      <c r="F223" s="216" t="s">
        <v>356</v>
      </c>
      <c r="G223" s="40"/>
      <c r="H223" s="40"/>
      <c r="I223" s="212"/>
      <c r="J223" s="40"/>
      <c r="K223" s="40"/>
      <c r="L223" s="44"/>
      <c r="M223" s="213"/>
      <c r="N223" s="214"/>
      <c r="O223" s="84"/>
      <c r="P223" s="84"/>
      <c r="Q223" s="84"/>
      <c r="R223" s="84"/>
      <c r="S223" s="84"/>
      <c r="T223" s="85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132</v>
      </c>
      <c r="AU223" s="17" t="s">
        <v>82</v>
      </c>
    </row>
    <row r="224" s="13" customFormat="1">
      <c r="A224" s="13"/>
      <c r="B224" s="217"/>
      <c r="C224" s="218"/>
      <c r="D224" s="210" t="s">
        <v>134</v>
      </c>
      <c r="E224" s="219" t="s">
        <v>19</v>
      </c>
      <c r="F224" s="220" t="s">
        <v>357</v>
      </c>
      <c r="G224" s="218"/>
      <c r="H224" s="221">
        <v>10.01</v>
      </c>
      <c r="I224" s="222"/>
      <c r="J224" s="218"/>
      <c r="K224" s="218"/>
      <c r="L224" s="223"/>
      <c r="M224" s="224"/>
      <c r="N224" s="225"/>
      <c r="O224" s="225"/>
      <c r="P224" s="225"/>
      <c r="Q224" s="225"/>
      <c r="R224" s="225"/>
      <c r="S224" s="225"/>
      <c r="T224" s="226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27" t="s">
        <v>134</v>
      </c>
      <c r="AU224" s="227" t="s">
        <v>82</v>
      </c>
      <c r="AV224" s="13" t="s">
        <v>82</v>
      </c>
      <c r="AW224" s="13" t="s">
        <v>36</v>
      </c>
      <c r="AX224" s="13" t="s">
        <v>80</v>
      </c>
      <c r="AY224" s="227" t="s">
        <v>121</v>
      </c>
    </row>
    <row r="225" s="2" customFormat="1" ht="24.15" customHeight="1">
      <c r="A225" s="38"/>
      <c r="B225" s="39"/>
      <c r="C225" s="197" t="s">
        <v>358</v>
      </c>
      <c r="D225" s="197" t="s">
        <v>123</v>
      </c>
      <c r="E225" s="198" t="s">
        <v>359</v>
      </c>
      <c r="F225" s="199" t="s">
        <v>360</v>
      </c>
      <c r="G225" s="200" t="s">
        <v>153</v>
      </c>
      <c r="H225" s="201">
        <v>0.75600000000000001</v>
      </c>
      <c r="I225" s="202"/>
      <c r="J225" s="203">
        <f>ROUND(I225*H225,2)</f>
        <v>0</v>
      </c>
      <c r="K225" s="199" t="s">
        <v>127</v>
      </c>
      <c r="L225" s="44"/>
      <c r="M225" s="204" t="s">
        <v>19</v>
      </c>
      <c r="N225" s="205" t="s">
        <v>46</v>
      </c>
      <c r="O225" s="84"/>
      <c r="P225" s="206">
        <f>O225*H225</f>
        <v>0</v>
      </c>
      <c r="Q225" s="206">
        <v>0</v>
      </c>
      <c r="R225" s="206">
        <f>Q225*H225</f>
        <v>0</v>
      </c>
      <c r="S225" s="206">
        <v>1.8</v>
      </c>
      <c r="T225" s="207">
        <f>S225*H225</f>
        <v>1.3608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08" t="s">
        <v>128</v>
      </c>
      <c r="AT225" s="208" t="s">
        <v>123</v>
      </c>
      <c r="AU225" s="208" t="s">
        <v>82</v>
      </c>
      <c r="AY225" s="17" t="s">
        <v>121</v>
      </c>
      <c r="BE225" s="209">
        <f>IF(N225="základní",J225,0)</f>
        <v>0</v>
      </c>
      <c r="BF225" s="209">
        <f>IF(N225="snížená",J225,0)</f>
        <v>0</v>
      </c>
      <c r="BG225" s="209">
        <f>IF(N225="zákl. přenesená",J225,0)</f>
        <v>0</v>
      </c>
      <c r="BH225" s="209">
        <f>IF(N225="sníž. přenesená",J225,0)</f>
        <v>0</v>
      </c>
      <c r="BI225" s="209">
        <f>IF(N225="nulová",J225,0)</f>
        <v>0</v>
      </c>
      <c r="BJ225" s="17" t="s">
        <v>80</v>
      </c>
      <c r="BK225" s="209">
        <f>ROUND(I225*H225,2)</f>
        <v>0</v>
      </c>
      <c r="BL225" s="17" t="s">
        <v>128</v>
      </c>
      <c r="BM225" s="208" t="s">
        <v>361</v>
      </c>
    </row>
    <row r="226" s="2" customFormat="1">
      <c r="A226" s="38"/>
      <c r="B226" s="39"/>
      <c r="C226" s="40"/>
      <c r="D226" s="210" t="s">
        <v>130</v>
      </c>
      <c r="E226" s="40"/>
      <c r="F226" s="211" t="s">
        <v>362</v>
      </c>
      <c r="G226" s="40"/>
      <c r="H226" s="40"/>
      <c r="I226" s="212"/>
      <c r="J226" s="40"/>
      <c r="K226" s="40"/>
      <c r="L226" s="44"/>
      <c r="M226" s="213"/>
      <c r="N226" s="214"/>
      <c r="O226" s="84"/>
      <c r="P226" s="84"/>
      <c r="Q226" s="84"/>
      <c r="R226" s="84"/>
      <c r="S226" s="84"/>
      <c r="T226" s="85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130</v>
      </c>
      <c r="AU226" s="17" t="s">
        <v>82</v>
      </c>
    </row>
    <row r="227" s="2" customFormat="1">
      <c r="A227" s="38"/>
      <c r="B227" s="39"/>
      <c r="C227" s="40"/>
      <c r="D227" s="215" t="s">
        <v>132</v>
      </c>
      <c r="E227" s="40"/>
      <c r="F227" s="216" t="s">
        <v>363</v>
      </c>
      <c r="G227" s="40"/>
      <c r="H227" s="40"/>
      <c r="I227" s="212"/>
      <c r="J227" s="40"/>
      <c r="K227" s="40"/>
      <c r="L227" s="44"/>
      <c r="M227" s="213"/>
      <c r="N227" s="214"/>
      <c r="O227" s="84"/>
      <c r="P227" s="84"/>
      <c r="Q227" s="84"/>
      <c r="R227" s="84"/>
      <c r="S227" s="84"/>
      <c r="T227" s="85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132</v>
      </c>
      <c r="AU227" s="17" t="s">
        <v>82</v>
      </c>
    </row>
    <row r="228" s="13" customFormat="1">
      <c r="A228" s="13"/>
      <c r="B228" s="217"/>
      <c r="C228" s="218"/>
      <c r="D228" s="210" t="s">
        <v>134</v>
      </c>
      <c r="E228" s="219" t="s">
        <v>19</v>
      </c>
      <c r="F228" s="220" t="s">
        <v>364</v>
      </c>
      <c r="G228" s="218"/>
      <c r="H228" s="221">
        <v>0.75600000000000001</v>
      </c>
      <c r="I228" s="222"/>
      <c r="J228" s="218"/>
      <c r="K228" s="218"/>
      <c r="L228" s="223"/>
      <c r="M228" s="224"/>
      <c r="N228" s="225"/>
      <c r="O228" s="225"/>
      <c r="P228" s="225"/>
      <c r="Q228" s="225"/>
      <c r="R228" s="225"/>
      <c r="S228" s="225"/>
      <c r="T228" s="226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27" t="s">
        <v>134</v>
      </c>
      <c r="AU228" s="227" t="s">
        <v>82</v>
      </c>
      <c r="AV228" s="13" t="s">
        <v>82</v>
      </c>
      <c r="AW228" s="13" t="s">
        <v>36</v>
      </c>
      <c r="AX228" s="13" t="s">
        <v>80</v>
      </c>
      <c r="AY228" s="227" t="s">
        <v>121</v>
      </c>
    </row>
    <row r="229" s="2" customFormat="1" ht="24.15" customHeight="1">
      <c r="A229" s="38"/>
      <c r="B229" s="39"/>
      <c r="C229" s="197" t="s">
        <v>365</v>
      </c>
      <c r="D229" s="197" t="s">
        <v>123</v>
      </c>
      <c r="E229" s="198" t="s">
        <v>366</v>
      </c>
      <c r="F229" s="199" t="s">
        <v>367</v>
      </c>
      <c r="G229" s="200" t="s">
        <v>272</v>
      </c>
      <c r="H229" s="201">
        <v>10</v>
      </c>
      <c r="I229" s="202"/>
      <c r="J229" s="203">
        <f>ROUND(I229*H229,2)</f>
        <v>0</v>
      </c>
      <c r="K229" s="199" t="s">
        <v>127</v>
      </c>
      <c r="L229" s="44"/>
      <c r="M229" s="204" t="s">
        <v>19</v>
      </c>
      <c r="N229" s="205" t="s">
        <v>46</v>
      </c>
      <c r="O229" s="84"/>
      <c r="P229" s="206">
        <f>O229*H229</f>
        <v>0</v>
      </c>
      <c r="Q229" s="206">
        <v>0</v>
      </c>
      <c r="R229" s="206">
        <f>Q229*H229</f>
        <v>0</v>
      </c>
      <c r="S229" s="206">
        <v>0.070000000000000007</v>
      </c>
      <c r="T229" s="207">
        <f>S229*H229</f>
        <v>0.70000000000000007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08" t="s">
        <v>128</v>
      </c>
      <c r="AT229" s="208" t="s">
        <v>123</v>
      </c>
      <c r="AU229" s="208" t="s">
        <v>82</v>
      </c>
      <c r="AY229" s="17" t="s">
        <v>121</v>
      </c>
      <c r="BE229" s="209">
        <f>IF(N229="základní",J229,0)</f>
        <v>0</v>
      </c>
      <c r="BF229" s="209">
        <f>IF(N229="snížená",J229,0)</f>
        <v>0</v>
      </c>
      <c r="BG229" s="209">
        <f>IF(N229="zákl. přenesená",J229,0)</f>
        <v>0</v>
      </c>
      <c r="BH229" s="209">
        <f>IF(N229="sníž. přenesená",J229,0)</f>
        <v>0</v>
      </c>
      <c r="BI229" s="209">
        <f>IF(N229="nulová",J229,0)</f>
        <v>0</v>
      </c>
      <c r="BJ229" s="17" t="s">
        <v>80</v>
      </c>
      <c r="BK229" s="209">
        <f>ROUND(I229*H229,2)</f>
        <v>0</v>
      </c>
      <c r="BL229" s="17" t="s">
        <v>128</v>
      </c>
      <c r="BM229" s="208" t="s">
        <v>368</v>
      </c>
    </row>
    <row r="230" s="2" customFormat="1">
      <c r="A230" s="38"/>
      <c r="B230" s="39"/>
      <c r="C230" s="40"/>
      <c r="D230" s="210" t="s">
        <v>130</v>
      </c>
      <c r="E230" s="40"/>
      <c r="F230" s="211" t="s">
        <v>367</v>
      </c>
      <c r="G230" s="40"/>
      <c r="H230" s="40"/>
      <c r="I230" s="212"/>
      <c r="J230" s="40"/>
      <c r="K230" s="40"/>
      <c r="L230" s="44"/>
      <c r="M230" s="213"/>
      <c r="N230" s="214"/>
      <c r="O230" s="84"/>
      <c r="P230" s="84"/>
      <c r="Q230" s="84"/>
      <c r="R230" s="84"/>
      <c r="S230" s="84"/>
      <c r="T230" s="85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130</v>
      </c>
      <c r="AU230" s="17" t="s">
        <v>82</v>
      </c>
    </row>
    <row r="231" s="2" customFormat="1">
      <c r="A231" s="38"/>
      <c r="B231" s="39"/>
      <c r="C231" s="40"/>
      <c r="D231" s="215" t="s">
        <v>132</v>
      </c>
      <c r="E231" s="40"/>
      <c r="F231" s="216" t="s">
        <v>369</v>
      </c>
      <c r="G231" s="40"/>
      <c r="H231" s="40"/>
      <c r="I231" s="212"/>
      <c r="J231" s="40"/>
      <c r="K231" s="40"/>
      <c r="L231" s="44"/>
      <c r="M231" s="213"/>
      <c r="N231" s="214"/>
      <c r="O231" s="84"/>
      <c r="P231" s="84"/>
      <c r="Q231" s="84"/>
      <c r="R231" s="84"/>
      <c r="S231" s="84"/>
      <c r="T231" s="85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132</v>
      </c>
      <c r="AU231" s="17" t="s">
        <v>82</v>
      </c>
    </row>
    <row r="232" s="13" customFormat="1">
      <c r="A232" s="13"/>
      <c r="B232" s="217"/>
      <c r="C232" s="218"/>
      <c r="D232" s="210" t="s">
        <v>134</v>
      </c>
      <c r="E232" s="219" t="s">
        <v>19</v>
      </c>
      <c r="F232" s="220" t="s">
        <v>370</v>
      </c>
      <c r="G232" s="218"/>
      <c r="H232" s="221">
        <v>10</v>
      </c>
      <c r="I232" s="222"/>
      <c r="J232" s="218"/>
      <c r="K232" s="218"/>
      <c r="L232" s="223"/>
      <c r="M232" s="224"/>
      <c r="N232" s="225"/>
      <c r="O232" s="225"/>
      <c r="P232" s="225"/>
      <c r="Q232" s="225"/>
      <c r="R232" s="225"/>
      <c r="S232" s="225"/>
      <c r="T232" s="22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27" t="s">
        <v>134</v>
      </c>
      <c r="AU232" s="227" t="s">
        <v>82</v>
      </c>
      <c r="AV232" s="13" t="s">
        <v>82</v>
      </c>
      <c r="AW232" s="13" t="s">
        <v>36</v>
      </c>
      <c r="AX232" s="13" t="s">
        <v>80</v>
      </c>
      <c r="AY232" s="227" t="s">
        <v>121</v>
      </c>
    </row>
    <row r="233" s="2" customFormat="1" ht="37.8" customHeight="1">
      <c r="A233" s="38"/>
      <c r="B233" s="39"/>
      <c r="C233" s="197" t="s">
        <v>371</v>
      </c>
      <c r="D233" s="197" t="s">
        <v>123</v>
      </c>
      <c r="E233" s="198" t="s">
        <v>372</v>
      </c>
      <c r="F233" s="199" t="s">
        <v>373</v>
      </c>
      <c r="G233" s="200" t="s">
        <v>153</v>
      </c>
      <c r="H233" s="201">
        <v>5.5</v>
      </c>
      <c r="I233" s="202"/>
      <c r="J233" s="203">
        <f>ROUND(I233*H233,2)</f>
        <v>0</v>
      </c>
      <c r="K233" s="199" t="s">
        <v>127</v>
      </c>
      <c r="L233" s="44"/>
      <c r="M233" s="204" t="s">
        <v>19</v>
      </c>
      <c r="N233" s="205" t="s">
        <v>46</v>
      </c>
      <c r="O233" s="84"/>
      <c r="P233" s="206">
        <f>O233*H233</f>
        <v>0</v>
      </c>
      <c r="Q233" s="206">
        <v>0</v>
      </c>
      <c r="R233" s="206">
        <f>Q233*H233</f>
        <v>0</v>
      </c>
      <c r="S233" s="206">
        <v>2.2000000000000002</v>
      </c>
      <c r="T233" s="207">
        <f>S233*H233</f>
        <v>12.100000000000001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08" t="s">
        <v>128</v>
      </c>
      <c r="AT233" s="208" t="s">
        <v>123</v>
      </c>
      <c r="AU233" s="208" t="s">
        <v>82</v>
      </c>
      <c r="AY233" s="17" t="s">
        <v>121</v>
      </c>
      <c r="BE233" s="209">
        <f>IF(N233="základní",J233,0)</f>
        <v>0</v>
      </c>
      <c r="BF233" s="209">
        <f>IF(N233="snížená",J233,0)</f>
        <v>0</v>
      </c>
      <c r="BG233" s="209">
        <f>IF(N233="zákl. přenesená",J233,0)</f>
        <v>0</v>
      </c>
      <c r="BH233" s="209">
        <f>IF(N233="sníž. přenesená",J233,0)</f>
        <v>0</v>
      </c>
      <c r="BI233" s="209">
        <f>IF(N233="nulová",J233,0)</f>
        <v>0</v>
      </c>
      <c r="BJ233" s="17" t="s">
        <v>80</v>
      </c>
      <c r="BK233" s="209">
        <f>ROUND(I233*H233,2)</f>
        <v>0</v>
      </c>
      <c r="BL233" s="17" t="s">
        <v>128</v>
      </c>
      <c r="BM233" s="208" t="s">
        <v>374</v>
      </c>
    </row>
    <row r="234" s="2" customFormat="1">
      <c r="A234" s="38"/>
      <c r="B234" s="39"/>
      <c r="C234" s="40"/>
      <c r="D234" s="210" t="s">
        <v>130</v>
      </c>
      <c r="E234" s="40"/>
      <c r="F234" s="211" t="s">
        <v>375</v>
      </c>
      <c r="G234" s="40"/>
      <c r="H234" s="40"/>
      <c r="I234" s="212"/>
      <c r="J234" s="40"/>
      <c r="K234" s="40"/>
      <c r="L234" s="44"/>
      <c r="M234" s="213"/>
      <c r="N234" s="214"/>
      <c r="O234" s="84"/>
      <c r="P234" s="84"/>
      <c r="Q234" s="84"/>
      <c r="R234" s="84"/>
      <c r="S234" s="84"/>
      <c r="T234" s="85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130</v>
      </c>
      <c r="AU234" s="17" t="s">
        <v>82</v>
      </c>
    </row>
    <row r="235" s="2" customFormat="1">
      <c r="A235" s="38"/>
      <c r="B235" s="39"/>
      <c r="C235" s="40"/>
      <c r="D235" s="215" t="s">
        <v>132</v>
      </c>
      <c r="E235" s="40"/>
      <c r="F235" s="216" t="s">
        <v>376</v>
      </c>
      <c r="G235" s="40"/>
      <c r="H235" s="40"/>
      <c r="I235" s="212"/>
      <c r="J235" s="40"/>
      <c r="K235" s="40"/>
      <c r="L235" s="44"/>
      <c r="M235" s="213"/>
      <c r="N235" s="214"/>
      <c r="O235" s="84"/>
      <c r="P235" s="84"/>
      <c r="Q235" s="84"/>
      <c r="R235" s="84"/>
      <c r="S235" s="84"/>
      <c r="T235" s="85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132</v>
      </c>
      <c r="AU235" s="17" t="s">
        <v>82</v>
      </c>
    </row>
    <row r="236" s="13" customFormat="1">
      <c r="A236" s="13"/>
      <c r="B236" s="217"/>
      <c r="C236" s="218"/>
      <c r="D236" s="210" t="s">
        <v>134</v>
      </c>
      <c r="E236" s="219" t="s">
        <v>19</v>
      </c>
      <c r="F236" s="220" t="s">
        <v>377</v>
      </c>
      <c r="G236" s="218"/>
      <c r="H236" s="221">
        <v>5.5</v>
      </c>
      <c r="I236" s="222"/>
      <c r="J236" s="218"/>
      <c r="K236" s="218"/>
      <c r="L236" s="223"/>
      <c r="M236" s="224"/>
      <c r="N236" s="225"/>
      <c r="O236" s="225"/>
      <c r="P236" s="225"/>
      <c r="Q236" s="225"/>
      <c r="R236" s="225"/>
      <c r="S236" s="225"/>
      <c r="T236" s="22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27" t="s">
        <v>134</v>
      </c>
      <c r="AU236" s="227" t="s">
        <v>82</v>
      </c>
      <c r="AV236" s="13" t="s">
        <v>82</v>
      </c>
      <c r="AW236" s="13" t="s">
        <v>36</v>
      </c>
      <c r="AX236" s="13" t="s">
        <v>80</v>
      </c>
      <c r="AY236" s="227" t="s">
        <v>121</v>
      </c>
    </row>
    <row r="237" s="2" customFormat="1" ht="24.15" customHeight="1">
      <c r="A237" s="38"/>
      <c r="B237" s="39"/>
      <c r="C237" s="197" t="s">
        <v>378</v>
      </c>
      <c r="D237" s="197" t="s">
        <v>123</v>
      </c>
      <c r="E237" s="198" t="s">
        <v>379</v>
      </c>
      <c r="F237" s="199" t="s">
        <v>380</v>
      </c>
      <c r="G237" s="200" t="s">
        <v>272</v>
      </c>
      <c r="H237" s="201">
        <v>20.850000000000001</v>
      </c>
      <c r="I237" s="202"/>
      <c r="J237" s="203">
        <f>ROUND(I237*H237,2)</f>
        <v>0</v>
      </c>
      <c r="K237" s="199" t="s">
        <v>127</v>
      </c>
      <c r="L237" s="44"/>
      <c r="M237" s="204" t="s">
        <v>19</v>
      </c>
      <c r="N237" s="205" t="s">
        <v>46</v>
      </c>
      <c r="O237" s="84"/>
      <c r="P237" s="206">
        <f>O237*H237</f>
        <v>0</v>
      </c>
      <c r="Q237" s="206">
        <v>0</v>
      </c>
      <c r="R237" s="206">
        <f>Q237*H237</f>
        <v>0</v>
      </c>
      <c r="S237" s="206">
        <v>0.059999999999999998</v>
      </c>
      <c r="T237" s="207">
        <f>S237*H237</f>
        <v>1.2510000000000001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08" t="s">
        <v>128</v>
      </c>
      <c r="AT237" s="208" t="s">
        <v>123</v>
      </c>
      <c r="AU237" s="208" t="s">
        <v>82</v>
      </c>
      <c r="AY237" s="17" t="s">
        <v>121</v>
      </c>
      <c r="BE237" s="209">
        <f>IF(N237="základní",J237,0)</f>
        <v>0</v>
      </c>
      <c r="BF237" s="209">
        <f>IF(N237="snížená",J237,0)</f>
        <v>0</v>
      </c>
      <c r="BG237" s="209">
        <f>IF(N237="zákl. přenesená",J237,0)</f>
        <v>0</v>
      </c>
      <c r="BH237" s="209">
        <f>IF(N237="sníž. přenesená",J237,0)</f>
        <v>0</v>
      </c>
      <c r="BI237" s="209">
        <f>IF(N237="nulová",J237,0)</f>
        <v>0</v>
      </c>
      <c r="BJ237" s="17" t="s">
        <v>80</v>
      </c>
      <c r="BK237" s="209">
        <f>ROUND(I237*H237,2)</f>
        <v>0</v>
      </c>
      <c r="BL237" s="17" t="s">
        <v>128</v>
      </c>
      <c r="BM237" s="208" t="s">
        <v>381</v>
      </c>
    </row>
    <row r="238" s="2" customFormat="1">
      <c r="A238" s="38"/>
      <c r="B238" s="39"/>
      <c r="C238" s="40"/>
      <c r="D238" s="210" t="s">
        <v>130</v>
      </c>
      <c r="E238" s="40"/>
      <c r="F238" s="211" t="s">
        <v>382</v>
      </c>
      <c r="G238" s="40"/>
      <c r="H238" s="40"/>
      <c r="I238" s="212"/>
      <c r="J238" s="40"/>
      <c r="K238" s="40"/>
      <c r="L238" s="44"/>
      <c r="M238" s="213"/>
      <c r="N238" s="214"/>
      <c r="O238" s="84"/>
      <c r="P238" s="84"/>
      <c r="Q238" s="84"/>
      <c r="R238" s="84"/>
      <c r="S238" s="84"/>
      <c r="T238" s="85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130</v>
      </c>
      <c r="AU238" s="17" t="s">
        <v>82</v>
      </c>
    </row>
    <row r="239" s="2" customFormat="1">
      <c r="A239" s="38"/>
      <c r="B239" s="39"/>
      <c r="C239" s="40"/>
      <c r="D239" s="215" t="s">
        <v>132</v>
      </c>
      <c r="E239" s="40"/>
      <c r="F239" s="216" t="s">
        <v>383</v>
      </c>
      <c r="G239" s="40"/>
      <c r="H239" s="40"/>
      <c r="I239" s="212"/>
      <c r="J239" s="40"/>
      <c r="K239" s="40"/>
      <c r="L239" s="44"/>
      <c r="M239" s="213"/>
      <c r="N239" s="214"/>
      <c r="O239" s="84"/>
      <c r="P239" s="84"/>
      <c r="Q239" s="84"/>
      <c r="R239" s="84"/>
      <c r="S239" s="84"/>
      <c r="T239" s="85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132</v>
      </c>
      <c r="AU239" s="17" t="s">
        <v>82</v>
      </c>
    </row>
    <row r="240" s="13" customFormat="1">
      <c r="A240" s="13"/>
      <c r="B240" s="217"/>
      <c r="C240" s="218"/>
      <c r="D240" s="210" t="s">
        <v>134</v>
      </c>
      <c r="E240" s="219" t="s">
        <v>19</v>
      </c>
      <c r="F240" s="220" t="s">
        <v>384</v>
      </c>
      <c r="G240" s="218"/>
      <c r="H240" s="221">
        <v>4.2000000000000002</v>
      </c>
      <c r="I240" s="222"/>
      <c r="J240" s="218"/>
      <c r="K240" s="218"/>
      <c r="L240" s="223"/>
      <c r="M240" s="224"/>
      <c r="N240" s="225"/>
      <c r="O240" s="225"/>
      <c r="P240" s="225"/>
      <c r="Q240" s="225"/>
      <c r="R240" s="225"/>
      <c r="S240" s="225"/>
      <c r="T240" s="226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27" t="s">
        <v>134</v>
      </c>
      <c r="AU240" s="227" t="s">
        <v>82</v>
      </c>
      <c r="AV240" s="13" t="s">
        <v>82</v>
      </c>
      <c r="AW240" s="13" t="s">
        <v>36</v>
      </c>
      <c r="AX240" s="13" t="s">
        <v>75</v>
      </c>
      <c r="AY240" s="227" t="s">
        <v>121</v>
      </c>
    </row>
    <row r="241" s="13" customFormat="1">
      <c r="A241" s="13"/>
      <c r="B241" s="217"/>
      <c r="C241" s="218"/>
      <c r="D241" s="210" t="s">
        <v>134</v>
      </c>
      <c r="E241" s="219" t="s">
        <v>19</v>
      </c>
      <c r="F241" s="220" t="s">
        <v>385</v>
      </c>
      <c r="G241" s="218"/>
      <c r="H241" s="221">
        <v>16.649999999999999</v>
      </c>
      <c r="I241" s="222"/>
      <c r="J241" s="218"/>
      <c r="K241" s="218"/>
      <c r="L241" s="223"/>
      <c r="M241" s="224"/>
      <c r="N241" s="225"/>
      <c r="O241" s="225"/>
      <c r="P241" s="225"/>
      <c r="Q241" s="225"/>
      <c r="R241" s="225"/>
      <c r="S241" s="225"/>
      <c r="T241" s="226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27" t="s">
        <v>134</v>
      </c>
      <c r="AU241" s="227" t="s">
        <v>82</v>
      </c>
      <c r="AV241" s="13" t="s">
        <v>82</v>
      </c>
      <c r="AW241" s="13" t="s">
        <v>36</v>
      </c>
      <c r="AX241" s="13" t="s">
        <v>75</v>
      </c>
      <c r="AY241" s="227" t="s">
        <v>121</v>
      </c>
    </row>
    <row r="242" s="14" customFormat="1">
      <c r="A242" s="14"/>
      <c r="B242" s="228"/>
      <c r="C242" s="229"/>
      <c r="D242" s="210" t="s">
        <v>134</v>
      </c>
      <c r="E242" s="230" t="s">
        <v>19</v>
      </c>
      <c r="F242" s="231" t="s">
        <v>143</v>
      </c>
      <c r="G242" s="229"/>
      <c r="H242" s="232">
        <v>20.850000000000001</v>
      </c>
      <c r="I242" s="233"/>
      <c r="J242" s="229"/>
      <c r="K242" s="229"/>
      <c r="L242" s="234"/>
      <c r="M242" s="235"/>
      <c r="N242" s="236"/>
      <c r="O242" s="236"/>
      <c r="P242" s="236"/>
      <c r="Q242" s="236"/>
      <c r="R242" s="236"/>
      <c r="S242" s="236"/>
      <c r="T242" s="237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38" t="s">
        <v>134</v>
      </c>
      <c r="AU242" s="238" t="s">
        <v>82</v>
      </c>
      <c r="AV242" s="14" t="s">
        <v>128</v>
      </c>
      <c r="AW242" s="14" t="s">
        <v>36</v>
      </c>
      <c r="AX242" s="14" t="s">
        <v>80</v>
      </c>
      <c r="AY242" s="238" t="s">
        <v>121</v>
      </c>
    </row>
    <row r="243" s="2" customFormat="1" ht="21.75" customHeight="1">
      <c r="A243" s="38"/>
      <c r="B243" s="39"/>
      <c r="C243" s="197" t="s">
        <v>386</v>
      </c>
      <c r="D243" s="197" t="s">
        <v>123</v>
      </c>
      <c r="E243" s="198" t="s">
        <v>387</v>
      </c>
      <c r="F243" s="199" t="s">
        <v>388</v>
      </c>
      <c r="G243" s="200" t="s">
        <v>280</v>
      </c>
      <c r="H243" s="201">
        <v>1</v>
      </c>
      <c r="I243" s="202"/>
      <c r="J243" s="203">
        <f>ROUND(I243*H243,2)</f>
        <v>0</v>
      </c>
      <c r="K243" s="199" t="s">
        <v>127</v>
      </c>
      <c r="L243" s="44"/>
      <c r="M243" s="204" t="s">
        <v>19</v>
      </c>
      <c r="N243" s="205" t="s">
        <v>46</v>
      </c>
      <c r="O243" s="84"/>
      <c r="P243" s="206">
        <f>O243*H243</f>
        <v>0</v>
      </c>
      <c r="Q243" s="206">
        <v>0</v>
      </c>
      <c r="R243" s="206">
        <f>Q243*H243</f>
        <v>0</v>
      </c>
      <c r="S243" s="206">
        <v>0.192</v>
      </c>
      <c r="T243" s="207">
        <f>S243*H243</f>
        <v>0.192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08" t="s">
        <v>128</v>
      </c>
      <c r="AT243" s="208" t="s">
        <v>123</v>
      </c>
      <c r="AU243" s="208" t="s">
        <v>82</v>
      </c>
      <c r="AY243" s="17" t="s">
        <v>121</v>
      </c>
      <c r="BE243" s="209">
        <f>IF(N243="základní",J243,0)</f>
        <v>0</v>
      </c>
      <c r="BF243" s="209">
        <f>IF(N243="snížená",J243,0)</f>
        <v>0</v>
      </c>
      <c r="BG243" s="209">
        <f>IF(N243="zákl. přenesená",J243,0)</f>
        <v>0</v>
      </c>
      <c r="BH243" s="209">
        <f>IF(N243="sníž. přenesená",J243,0)</f>
        <v>0</v>
      </c>
      <c r="BI243" s="209">
        <f>IF(N243="nulová",J243,0)</f>
        <v>0</v>
      </c>
      <c r="BJ243" s="17" t="s">
        <v>80</v>
      </c>
      <c r="BK243" s="209">
        <f>ROUND(I243*H243,2)</f>
        <v>0</v>
      </c>
      <c r="BL243" s="17" t="s">
        <v>128</v>
      </c>
      <c r="BM243" s="208" t="s">
        <v>389</v>
      </c>
    </row>
    <row r="244" s="2" customFormat="1">
      <c r="A244" s="38"/>
      <c r="B244" s="39"/>
      <c r="C244" s="40"/>
      <c r="D244" s="210" t="s">
        <v>130</v>
      </c>
      <c r="E244" s="40"/>
      <c r="F244" s="211" t="s">
        <v>390</v>
      </c>
      <c r="G244" s="40"/>
      <c r="H244" s="40"/>
      <c r="I244" s="212"/>
      <c r="J244" s="40"/>
      <c r="K244" s="40"/>
      <c r="L244" s="44"/>
      <c r="M244" s="213"/>
      <c r="N244" s="214"/>
      <c r="O244" s="84"/>
      <c r="P244" s="84"/>
      <c r="Q244" s="84"/>
      <c r="R244" s="84"/>
      <c r="S244" s="84"/>
      <c r="T244" s="85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17" t="s">
        <v>130</v>
      </c>
      <c r="AU244" s="17" t="s">
        <v>82</v>
      </c>
    </row>
    <row r="245" s="2" customFormat="1">
      <c r="A245" s="38"/>
      <c r="B245" s="39"/>
      <c r="C245" s="40"/>
      <c r="D245" s="215" t="s">
        <v>132</v>
      </c>
      <c r="E245" s="40"/>
      <c r="F245" s="216" t="s">
        <v>391</v>
      </c>
      <c r="G245" s="40"/>
      <c r="H245" s="40"/>
      <c r="I245" s="212"/>
      <c r="J245" s="40"/>
      <c r="K245" s="40"/>
      <c r="L245" s="44"/>
      <c r="M245" s="213"/>
      <c r="N245" s="214"/>
      <c r="O245" s="84"/>
      <c r="P245" s="84"/>
      <c r="Q245" s="84"/>
      <c r="R245" s="84"/>
      <c r="S245" s="84"/>
      <c r="T245" s="85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132</v>
      </c>
      <c r="AU245" s="17" t="s">
        <v>82</v>
      </c>
    </row>
    <row r="246" s="13" customFormat="1">
      <c r="A246" s="13"/>
      <c r="B246" s="217"/>
      <c r="C246" s="218"/>
      <c r="D246" s="210" t="s">
        <v>134</v>
      </c>
      <c r="E246" s="219" t="s">
        <v>19</v>
      </c>
      <c r="F246" s="220" t="s">
        <v>392</v>
      </c>
      <c r="G246" s="218"/>
      <c r="H246" s="221">
        <v>1</v>
      </c>
      <c r="I246" s="222"/>
      <c r="J246" s="218"/>
      <c r="K246" s="218"/>
      <c r="L246" s="223"/>
      <c r="M246" s="224"/>
      <c r="N246" s="225"/>
      <c r="O246" s="225"/>
      <c r="P246" s="225"/>
      <c r="Q246" s="225"/>
      <c r="R246" s="225"/>
      <c r="S246" s="225"/>
      <c r="T246" s="22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27" t="s">
        <v>134</v>
      </c>
      <c r="AU246" s="227" t="s">
        <v>82</v>
      </c>
      <c r="AV246" s="13" t="s">
        <v>82</v>
      </c>
      <c r="AW246" s="13" t="s">
        <v>36</v>
      </c>
      <c r="AX246" s="13" t="s">
        <v>80</v>
      </c>
      <c r="AY246" s="227" t="s">
        <v>121</v>
      </c>
    </row>
    <row r="247" s="2" customFormat="1" ht="21.75" customHeight="1">
      <c r="A247" s="38"/>
      <c r="B247" s="39"/>
      <c r="C247" s="197" t="s">
        <v>393</v>
      </c>
      <c r="D247" s="197" t="s">
        <v>123</v>
      </c>
      <c r="E247" s="198" t="s">
        <v>394</v>
      </c>
      <c r="F247" s="199" t="s">
        <v>395</v>
      </c>
      <c r="G247" s="200" t="s">
        <v>280</v>
      </c>
      <c r="H247" s="201">
        <v>1</v>
      </c>
      <c r="I247" s="202"/>
      <c r="J247" s="203">
        <f>ROUND(I247*H247,2)</f>
        <v>0</v>
      </c>
      <c r="K247" s="199" t="s">
        <v>127</v>
      </c>
      <c r="L247" s="44"/>
      <c r="M247" s="204" t="s">
        <v>19</v>
      </c>
      <c r="N247" s="205" t="s">
        <v>46</v>
      </c>
      <c r="O247" s="84"/>
      <c r="P247" s="206">
        <f>O247*H247</f>
        <v>0</v>
      </c>
      <c r="Q247" s="206">
        <v>0</v>
      </c>
      <c r="R247" s="206">
        <f>Q247*H247</f>
        <v>0</v>
      </c>
      <c r="S247" s="206">
        <v>0.20999999999999999</v>
      </c>
      <c r="T247" s="207">
        <f>S247*H247</f>
        <v>0.20999999999999999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08" t="s">
        <v>128</v>
      </c>
      <c r="AT247" s="208" t="s">
        <v>123</v>
      </c>
      <c r="AU247" s="208" t="s">
        <v>82</v>
      </c>
      <c r="AY247" s="17" t="s">
        <v>121</v>
      </c>
      <c r="BE247" s="209">
        <f>IF(N247="základní",J247,0)</f>
        <v>0</v>
      </c>
      <c r="BF247" s="209">
        <f>IF(N247="snížená",J247,0)</f>
        <v>0</v>
      </c>
      <c r="BG247" s="209">
        <f>IF(N247="zákl. přenesená",J247,0)</f>
        <v>0</v>
      </c>
      <c r="BH247" s="209">
        <f>IF(N247="sníž. přenesená",J247,0)</f>
        <v>0</v>
      </c>
      <c r="BI247" s="209">
        <f>IF(N247="nulová",J247,0)</f>
        <v>0</v>
      </c>
      <c r="BJ247" s="17" t="s">
        <v>80</v>
      </c>
      <c r="BK247" s="209">
        <f>ROUND(I247*H247,2)</f>
        <v>0</v>
      </c>
      <c r="BL247" s="17" t="s">
        <v>128</v>
      </c>
      <c r="BM247" s="208" t="s">
        <v>396</v>
      </c>
    </row>
    <row r="248" s="2" customFormat="1">
      <c r="A248" s="38"/>
      <c r="B248" s="39"/>
      <c r="C248" s="40"/>
      <c r="D248" s="210" t="s">
        <v>130</v>
      </c>
      <c r="E248" s="40"/>
      <c r="F248" s="211" t="s">
        <v>397</v>
      </c>
      <c r="G248" s="40"/>
      <c r="H248" s="40"/>
      <c r="I248" s="212"/>
      <c r="J248" s="40"/>
      <c r="K248" s="40"/>
      <c r="L248" s="44"/>
      <c r="M248" s="213"/>
      <c r="N248" s="214"/>
      <c r="O248" s="84"/>
      <c r="P248" s="84"/>
      <c r="Q248" s="84"/>
      <c r="R248" s="84"/>
      <c r="S248" s="84"/>
      <c r="T248" s="85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130</v>
      </c>
      <c r="AU248" s="17" t="s">
        <v>82</v>
      </c>
    </row>
    <row r="249" s="2" customFormat="1">
      <c r="A249" s="38"/>
      <c r="B249" s="39"/>
      <c r="C249" s="40"/>
      <c r="D249" s="215" t="s">
        <v>132</v>
      </c>
      <c r="E249" s="40"/>
      <c r="F249" s="216" t="s">
        <v>398</v>
      </c>
      <c r="G249" s="40"/>
      <c r="H249" s="40"/>
      <c r="I249" s="212"/>
      <c r="J249" s="40"/>
      <c r="K249" s="40"/>
      <c r="L249" s="44"/>
      <c r="M249" s="213"/>
      <c r="N249" s="214"/>
      <c r="O249" s="84"/>
      <c r="P249" s="84"/>
      <c r="Q249" s="84"/>
      <c r="R249" s="84"/>
      <c r="S249" s="84"/>
      <c r="T249" s="85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T249" s="17" t="s">
        <v>132</v>
      </c>
      <c r="AU249" s="17" t="s">
        <v>82</v>
      </c>
    </row>
    <row r="250" s="13" customFormat="1">
      <c r="A250" s="13"/>
      <c r="B250" s="217"/>
      <c r="C250" s="218"/>
      <c r="D250" s="210" t="s">
        <v>134</v>
      </c>
      <c r="E250" s="219" t="s">
        <v>19</v>
      </c>
      <c r="F250" s="220" t="s">
        <v>399</v>
      </c>
      <c r="G250" s="218"/>
      <c r="H250" s="221">
        <v>1</v>
      </c>
      <c r="I250" s="222"/>
      <c r="J250" s="218"/>
      <c r="K250" s="218"/>
      <c r="L250" s="223"/>
      <c r="M250" s="224"/>
      <c r="N250" s="225"/>
      <c r="O250" s="225"/>
      <c r="P250" s="225"/>
      <c r="Q250" s="225"/>
      <c r="R250" s="225"/>
      <c r="S250" s="225"/>
      <c r="T250" s="226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27" t="s">
        <v>134</v>
      </c>
      <c r="AU250" s="227" t="s">
        <v>82</v>
      </c>
      <c r="AV250" s="13" t="s">
        <v>82</v>
      </c>
      <c r="AW250" s="13" t="s">
        <v>36</v>
      </c>
      <c r="AX250" s="13" t="s">
        <v>80</v>
      </c>
      <c r="AY250" s="227" t="s">
        <v>121</v>
      </c>
    </row>
    <row r="251" s="2" customFormat="1" ht="37.8" customHeight="1">
      <c r="A251" s="38"/>
      <c r="B251" s="39"/>
      <c r="C251" s="197" t="s">
        <v>400</v>
      </c>
      <c r="D251" s="197" t="s">
        <v>123</v>
      </c>
      <c r="E251" s="198" t="s">
        <v>401</v>
      </c>
      <c r="F251" s="199" t="s">
        <v>402</v>
      </c>
      <c r="G251" s="200" t="s">
        <v>126</v>
      </c>
      <c r="H251" s="201">
        <v>125</v>
      </c>
      <c r="I251" s="202"/>
      <c r="J251" s="203">
        <f>ROUND(I251*H251,2)</f>
        <v>0</v>
      </c>
      <c r="K251" s="199" t="s">
        <v>127</v>
      </c>
      <c r="L251" s="44"/>
      <c r="M251" s="204" t="s">
        <v>19</v>
      </c>
      <c r="N251" s="205" t="s">
        <v>46</v>
      </c>
      <c r="O251" s="84"/>
      <c r="P251" s="206">
        <f>O251*H251</f>
        <v>0</v>
      </c>
      <c r="Q251" s="206">
        <v>0</v>
      </c>
      <c r="R251" s="206">
        <f>Q251*H251</f>
        <v>0</v>
      </c>
      <c r="S251" s="206">
        <v>0.01</v>
      </c>
      <c r="T251" s="207">
        <f>S251*H251</f>
        <v>1.25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08" t="s">
        <v>128</v>
      </c>
      <c r="AT251" s="208" t="s">
        <v>123</v>
      </c>
      <c r="AU251" s="208" t="s">
        <v>82</v>
      </c>
      <c r="AY251" s="17" t="s">
        <v>121</v>
      </c>
      <c r="BE251" s="209">
        <f>IF(N251="základní",J251,0)</f>
        <v>0</v>
      </c>
      <c r="BF251" s="209">
        <f>IF(N251="snížená",J251,0)</f>
        <v>0</v>
      </c>
      <c r="BG251" s="209">
        <f>IF(N251="zákl. přenesená",J251,0)</f>
        <v>0</v>
      </c>
      <c r="BH251" s="209">
        <f>IF(N251="sníž. přenesená",J251,0)</f>
        <v>0</v>
      </c>
      <c r="BI251" s="209">
        <f>IF(N251="nulová",J251,0)</f>
        <v>0</v>
      </c>
      <c r="BJ251" s="17" t="s">
        <v>80</v>
      </c>
      <c r="BK251" s="209">
        <f>ROUND(I251*H251,2)</f>
        <v>0</v>
      </c>
      <c r="BL251" s="17" t="s">
        <v>128</v>
      </c>
      <c r="BM251" s="208" t="s">
        <v>403</v>
      </c>
    </row>
    <row r="252" s="2" customFormat="1">
      <c r="A252" s="38"/>
      <c r="B252" s="39"/>
      <c r="C252" s="40"/>
      <c r="D252" s="210" t="s">
        <v>130</v>
      </c>
      <c r="E252" s="40"/>
      <c r="F252" s="211" t="s">
        <v>404</v>
      </c>
      <c r="G252" s="40"/>
      <c r="H252" s="40"/>
      <c r="I252" s="212"/>
      <c r="J252" s="40"/>
      <c r="K252" s="40"/>
      <c r="L252" s="44"/>
      <c r="M252" s="213"/>
      <c r="N252" s="214"/>
      <c r="O252" s="84"/>
      <c r="P252" s="84"/>
      <c r="Q252" s="84"/>
      <c r="R252" s="84"/>
      <c r="S252" s="84"/>
      <c r="T252" s="85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130</v>
      </c>
      <c r="AU252" s="17" t="s">
        <v>82</v>
      </c>
    </row>
    <row r="253" s="2" customFormat="1">
      <c r="A253" s="38"/>
      <c r="B253" s="39"/>
      <c r="C253" s="40"/>
      <c r="D253" s="215" t="s">
        <v>132</v>
      </c>
      <c r="E253" s="40"/>
      <c r="F253" s="216" t="s">
        <v>405</v>
      </c>
      <c r="G253" s="40"/>
      <c r="H253" s="40"/>
      <c r="I253" s="212"/>
      <c r="J253" s="40"/>
      <c r="K253" s="40"/>
      <c r="L253" s="44"/>
      <c r="M253" s="213"/>
      <c r="N253" s="214"/>
      <c r="O253" s="84"/>
      <c r="P253" s="84"/>
      <c r="Q253" s="84"/>
      <c r="R253" s="84"/>
      <c r="S253" s="84"/>
      <c r="T253" s="85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7" t="s">
        <v>132</v>
      </c>
      <c r="AU253" s="17" t="s">
        <v>82</v>
      </c>
    </row>
    <row r="254" s="2" customFormat="1" ht="24.15" customHeight="1">
      <c r="A254" s="38"/>
      <c r="B254" s="39"/>
      <c r="C254" s="197" t="s">
        <v>406</v>
      </c>
      <c r="D254" s="197" t="s">
        <v>123</v>
      </c>
      <c r="E254" s="198" t="s">
        <v>407</v>
      </c>
      <c r="F254" s="199" t="s">
        <v>408</v>
      </c>
      <c r="G254" s="200" t="s">
        <v>126</v>
      </c>
      <c r="H254" s="201">
        <v>37.100000000000001</v>
      </c>
      <c r="I254" s="202"/>
      <c r="J254" s="203">
        <f>ROUND(I254*H254,2)</f>
        <v>0</v>
      </c>
      <c r="K254" s="199" t="s">
        <v>127</v>
      </c>
      <c r="L254" s="44"/>
      <c r="M254" s="204" t="s">
        <v>19</v>
      </c>
      <c r="N254" s="205" t="s">
        <v>46</v>
      </c>
      <c r="O254" s="84"/>
      <c r="P254" s="206">
        <f>O254*H254</f>
        <v>0</v>
      </c>
      <c r="Q254" s="206">
        <v>0</v>
      </c>
      <c r="R254" s="206">
        <f>Q254*H254</f>
        <v>0</v>
      </c>
      <c r="S254" s="206">
        <v>0.088999999999999996</v>
      </c>
      <c r="T254" s="207">
        <f>S254*H254</f>
        <v>3.3018999999999998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08" t="s">
        <v>128</v>
      </c>
      <c r="AT254" s="208" t="s">
        <v>123</v>
      </c>
      <c r="AU254" s="208" t="s">
        <v>82</v>
      </c>
      <c r="AY254" s="17" t="s">
        <v>121</v>
      </c>
      <c r="BE254" s="209">
        <f>IF(N254="základní",J254,0)</f>
        <v>0</v>
      </c>
      <c r="BF254" s="209">
        <f>IF(N254="snížená",J254,0)</f>
        <v>0</v>
      </c>
      <c r="BG254" s="209">
        <f>IF(N254="zákl. přenesená",J254,0)</f>
        <v>0</v>
      </c>
      <c r="BH254" s="209">
        <f>IF(N254="sníž. přenesená",J254,0)</f>
        <v>0</v>
      </c>
      <c r="BI254" s="209">
        <f>IF(N254="nulová",J254,0)</f>
        <v>0</v>
      </c>
      <c r="BJ254" s="17" t="s">
        <v>80</v>
      </c>
      <c r="BK254" s="209">
        <f>ROUND(I254*H254,2)</f>
        <v>0</v>
      </c>
      <c r="BL254" s="17" t="s">
        <v>128</v>
      </c>
      <c r="BM254" s="208" t="s">
        <v>409</v>
      </c>
    </row>
    <row r="255" s="2" customFormat="1">
      <c r="A255" s="38"/>
      <c r="B255" s="39"/>
      <c r="C255" s="40"/>
      <c r="D255" s="210" t="s">
        <v>130</v>
      </c>
      <c r="E255" s="40"/>
      <c r="F255" s="211" t="s">
        <v>410</v>
      </c>
      <c r="G255" s="40"/>
      <c r="H255" s="40"/>
      <c r="I255" s="212"/>
      <c r="J255" s="40"/>
      <c r="K255" s="40"/>
      <c r="L255" s="44"/>
      <c r="M255" s="213"/>
      <c r="N255" s="214"/>
      <c r="O255" s="84"/>
      <c r="P255" s="84"/>
      <c r="Q255" s="84"/>
      <c r="R255" s="84"/>
      <c r="S255" s="84"/>
      <c r="T255" s="85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130</v>
      </c>
      <c r="AU255" s="17" t="s">
        <v>82</v>
      </c>
    </row>
    <row r="256" s="2" customFormat="1">
      <c r="A256" s="38"/>
      <c r="B256" s="39"/>
      <c r="C256" s="40"/>
      <c r="D256" s="215" t="s">
        <v>132</v>
      </c>
      <c r="E256" s="40"/>
      <c r="F256" s="216" t="s">
        <v>411</v>
      </c>
      <c r="G256" s="40"/>
      <c r="H256" s="40"/>
      <c r="I256" s="212"/>
      <c r="J256" s="40"/>
      <c r="K256" s="40"/>
      <c r="L256" s="44"/>
      <c r="M256" s="213"/>
      <c r="N256" s="214"/>
      <c r="O256" s="84"/>
      <c r="P256" s="84"/>
      <c r="Q256" s="84"/>
      <c r="R256" s="84"/>
      <c r="S256" s="84"/>
      <c r="T256" s="85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132</v>
      </c>
      <c r="AU256" s="17" t="s">
        <v>82</v>
      </c>
    </row>
    <row r="257" s="13" customFormat="1">
      <c r="A257" s="13"/>
      <c r="B257" s="217"/>
      <c r="C257" s="218"/>
      <c r="D257" s="210" t="s">
        <v>134</v>
      </c>
      <c r="E257" s="219" t="s">
        <v>19</v>
      </c>
      <c r="F257" s="220" t="s">
        <v>412</v>
      </c>
      <c r="G257" s="218"/>
      <c r="H257" s="221">
        <v>21</v>
      </c>
      <c r="I257" s="222"/>
      <c r="J257" s="218"/>
      <c r="K257" s="218"/>
      <c r="L257" s="223"/>
      <c r="M257" s="224"/>
      <c r="N257" s="225"/>
      <c r="O257" s="225"/>
      <c r="P257" s="225"/>
      <c r="Q257" s="225"/>
      <c r="R257" s="225"/>
      <c r="S257" s="225"/>
      <c r="T257" s="226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27" t="s">
        <v>134</v>
      </c>
      <c r="AU257" s="227" t="s">
        <v>82</v>
      </c>
      <c r="AV257" s="13" t="s">
        <v>82</v>
      </c>
      <c r="AW257" s="13" t="s">
        <v>36</v>
      </c>
      <c r="AX257" s="13" t="s">
        <v>75</v>
      </c>
      <c r="AY257" s="227" t="s">
        <v>121</v>
      </c>
    </row>
    <row r="258" s="13" customFormat="1">
      <c r="A258" s="13"/>
      <c r="B258" s="217"/>
      <c r="C258" s="218"/>
      <c r="D258" s="210" t="s">
        <v>134</v>
      </c>
      <c r="E258" s="219" t="s">
        <v>19</v>
      </c>
      <c r="F258" s="220" t="s">
        <v>413</v>
      </c>
      <c r="G258" s="218"/>
      <c r="H258" s="221">
        <v>16.100000000000001</v>
      </c>
      <c r="I258" s="222"/>
      <c r="J258" s="218"/>
      <c r="K258" s="218"/>
      <c r="L258" s="223"/>
      <c r="M258" s="224"/>
      <c r="N258" s="225"/>
      <c r="O258" s="225"/>
      <c r="P258" s="225"/>
      <c r="Q258" s="225"/>
      <c r="R258" s="225"/>
      <c r="S258" s="225"/>
      <c r="T258" s="226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27" t="s">
        <v>134</v>
      </c>
      <c r="AU258" s="227" t="s">
        <v>82</v>
      </c>
      <c r="AV258" s="13" t="s">
        <v>82</v>
      </c>
      <c r="AW258" s="13" t="s">
        <v>36</v>
      </c>
      <c r="AX258" s="13" t="s">
        <v>75</v>
      </c>
      <c r="AY258" s="227" t="s">
        <v>121</v>
      </c>
    </row>
    <row r="259" s="14" customFormat="1">
      <c r="A259" s="14"/>
      <c r="B259" s="228"/>
      <c r="C259" s="229"/>
      <c r="D259" s="210" t="s">
        <v>134</v>
      </c>
      <c r="E259" s="230" t="s">
        <v>19</v>
      </c>
      <c r="F259" s="231" t="s">
        <v>143</v>
      </c>
      <c r="G259" s="229"/>
      <c r="H259" s="232">
        <v>37.100000000000001</v>
      </c>
      <c r="I259" s="233"/>
      <c r="J259" s="229"/>
      <c r="K259" s="229"/>
      <c r="L259" s="234"/>
      <c r="M259" s="235"/>
      <c r="N259" s="236"/>
      <c r="O259" s="236"/>
      <c r="P259" s="236"/>
      <c r="Q259" s="236"/>
      <c r="R259" s="236"/>
      <c r="S259" s="236"/>
      <c r="T259" s="237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38" t="s">
        <v>134</v>
      </c>
      <c r="AU259" s="238" t="s">
        <v>82</v>
      </c>
      <c r="AV259" s="14" t="s">
        <v>128</v>
      </c>
      <c r="AW259" s="14" t="s">
        <v>36</v>
      </c>
      <c r="AX259" s="14" t="s">
        <v>80</v>
      </c>
      <c r="AY259" s="238" t="s">
        <v>121</v>
      </c>
    </row>
    <row r="260" s="12" customFormat="1" ht="22.8" customHeight="1">
      <c r="A260" s="12"/>
      <c r="B260" s="181"/>
      <c r="C260" s="182"/>
      <c r="D260" s="183" t="s">
        <v>74</v>
      </c>
      <c r="E260" s="195" t="s">
        <v>414</v>
      </c>
      <c r="F260" s="195" t="s">
        <v>415</v>
      </c>
      <c r="G260" s="182"/>
      <c r="H260" s="182"/>
      <c r="I260" s="185"/>
      <c r="J260" s="196">
        <f>BK260</f>
        <v>0</v>
      </c>
      <c r="K260" s="182"/>
      <c r="L260" s="187"/>
      <c r="M260" s="188"/>
      <c r="N260" s="189"/>
      <c r="O260" s="189"/>
      <c r="P260" s="190">
        <f>SUM(P261:P273)</f>
        <v>0</v>
      </c>
      <c r="Q260" s="189"/>
      <c r="R260" s="190">
        <f>SUM(R261:R273)</f>
        <v>0</v>
      </c>
      <c r="S260" s="189"/>
      <c r="T260" s="191">
        <f>SUM(T261:T273)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192" t="s">
        <v>80</v>
      </c>
      <c r="AT260" s="193" t="s">
        <v>74</v>
      </c>
      <c r="AU260" s="193" t="s">
        <v>80</v>
      </c>
      <c r="AY260" s="192" t="s">
        <v>121</v>
      </c>
      <c r="BK260" s="194">
        <f>SUM(BK261:BK273)</f>
        <v>0</v>
      </c>
    </row>
    <row r="261" s="2" customFormat="1" ht="24.15" customHeight="1">
      <c r="A261" s="38"/>
      <c r="B261" s="39"/>
      <c r="C261" s="197" t="s">
        <v>416</v>
      </c>
      <c r="D261" s="197" t="s">
        <v>123</v>
      </c>
      <c r="E261" s="198" t="s">
        <v>417</v>
      </c>
      <c r="F261" s="199" t="s">
        <v>418</v>
      </c>
      <c r="G261" s="200" t="s">
        <v>181</v>
      </c>
      <c r="H261" s="201">
        <v>48.277000000000001</v>
      </c>
      <c r="I261" s="202"/>
      <c r="J261" s="203">
        <f>ROUND(I261*H261,2)</f>
        <v>0</v>
      </c>
      <c r="K261" s="199" t="s">
        <v>127</v>
      </c>
      <c r="L261" s="44"/>
      <c r="M261" s="204" t="s">
        <v>19</v>
      </c>
      <c r="N261" s="205" t="s">
        <v>46</v>
      </c>
      <c r="O261" s="84"/>
      <c r="P261" s="206">
        <f>O261*H261</f>
        <v>0</v>
      </c>
      <c r="Q261" s="206">
        <v>0</v>
      </c>
      <c r="R261" s="206">
        <f>Q261*H261</f>
        <v>0</v>
      </c>
      <c r="S261" s="206">
        <v>0</v>
      </c>
      <c r="T261" s="207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08" t="s">
        <v>128</v>
      </c>
      <c r="AT261" s="208" t="s">
        <v>123</v>
      </c>
      <c r="AU261" s="208" t="s">
        <v>82</v>
      </c>
      <c r="AY261" s="17" t="s">
        <v>121</v>
      </c>
      <c r="BE261" s="209">
        <f>IF(N261="základní",J261,0)</f>
        <v>0</v>
      </c>
      <c r="BF261" s="209">
        <f>IF(N261="snížená",J261,0)</f>
        <v>0</v>
      </c>
      <c r="BG261" s="209">
        <f>IF(N261="zákl. přenesená",J261,0)</f>
        <v>0</v>
      </c>
      <c r="BH261" s="209">
        <f>IF(N261="sníž. přenesená",J261,0)</f>
        <v>0</v>
      </c>
      <c r="BI261" s="209">
        <f>IF(N261="nulová",J261,0)</f>
        <v>0</v>
      </c>
      <c r="BJ261" s="17" t="s">
        <v>80</v>
      </c>
      <c r="BK261" s="209">
        <f>ROUND(I261*H261,2)</f>
        <v>0</v>
      </c>
      <c r="BL261" s="17" t="s">
        <v>128</v>
      </c>
      <c r="BM261" s="208" t="s">
        <v>419</v>
      </c>
    </row>
    <row r="262" s="2" customFormat="1">
      <c r="A262" s="38"/>
      <c r="B262" s="39"/>
      <c r="C262" s="40"/>
      <c r="D262" s="210" t="s">
        <v>130</v>
      </c>
      <c r="E262" s="40"/>
      <c r="F262" s="211" t="s">
        <v>420</v>
      </c>
      <c r="G262" s="40"/>
      <c r="H262" s="40"/>
      <c r="I262" s="212"/>
      <c r="J262" s="40"/>
      <c r="K262" s="40"/>
      <c r="L262" s="44"/>
      <c r="M262" s="213"/>
      <c r="N262" s="214"/>
      <c r="O262" s="84"/>
      <c r="P262" s="84"/>
      <c r="Q262" s="84"/>
      <c r="R262" s="84"/>
      <c r="S262" s="84"/>
      <c r="T262" s="85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130</v>
      </c>
      <c r="AU262" s="17" t="s">
        <v>82</v>
      </c>
    </row>
    <row r="263" s="2" customFormat="1">
      <c r="A263" s="38"/>
      <c r="B263" s="39"/>
      <c r="C263" s="40"/>
      <c r="D263" s="215" t="s">
        <v>132</v>
      </c>
      <c r="E263" s="40"/>
      <c r="F263" s="216" t="s">
        <v>421</v>
      </c>
      <c r="G263" s="40"/>
      <c r="H263" s="40"/>
      <c r="I263" s="212"/>
      <c r="J263" s="40"/>
      <c r="K263" s="40"/>
      <c r="L263" s="44"/>
      <c r="M263" s="213"/>
      <c r="N263" s="214"/>
      <c r="O263" s="84"/>
      <c r="P263" s="84"/>
      <c r="Q263" s="84"/>
      <c r="R263" s="84"/>
      <c r="S263" s="84"/>
      <c r="T263" s="85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132</v>
      </c>
      <c r="AU263" s="17" t="s">
        <v>82</v>
      </c>
    </row>
    <row r="264" s="2" customFormat="1" ht="24.15" customHeight="1">
      <c r="A264" s="38"/>
      <c r="B264" s="39"/>
      <c r="C264" s="197" t="s">
        <v>422</v>
      </c>
      <c r="D264" s="197" t="s">
        <v>123</v>
      </c>
      <c r="E264" s="198" t="s">
        <v>423</v>
      </c>
      <c r="F264" s="199" t="s">
        <v>424</v>
      </c>
      <c r="G264" s="200" t="s">
        <v>181</v>
      </c>
      <c r="H264" s="201">
        <v>48.277000000000001</v>
      </c>
      <c r="I264" s="202"/>
      <c r="J264" s="203">
        <f>ROUND(I264*H264,2)</f>
        <v>0</v>
      </c>
      <c r="K264" s="199" t="s">
        <v>127</v>
      </c>
      <c r="L264" s="44"/>
      <c r="M264" s="204" t="s">
        <v>19</v>
      </c>
      <c r="N264" s="205" t="s">
        <v>46</v>
      </c>
      <c r="O264" s="84"/>
      <c r="P264" s="206">
        <f>O264*H264</f>
        <v>0</v>
      </c>
      <c r="Q264" s="206">
        <v>0</v>
      </c>
      <c r="R264" s="206">
        <f>Q264*H264</f>
        <v>0</v>
      </c>
      <c r="S264" s="206">
        <v>0</v>
      </c>
      <c r="T264" s="207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08" t="s">
        <v>128</v>
      </c>
      <c r="AT264" s="208" t="s">
        <v>123</v>
      </c>
      <c r="AU264" s="208" t="s">
        <v>82</v>
      </c>
      <c r="AY264" s="17" t="s">
        <v>121</v>
      </c>
      <c r="BE264" s="209">
        <f>IF(N264="základní",J264,0)</f>
        <v>0</v>
      </c>
      <c r="BF264" s="209">
        <f>IF(N264="snížená",J264,0)</f>
        <v>0</v>
      </c>
      <c r="BG264" s="209">
        <f>IF(N264="zákl. přenesená",J264,0)</f>
        <v>0</v>
      </c>
      <c r="BH264" s="209">
        <f>IF(N264="sníž. přenesená",J264,0)</f>
        <v>0</v>
      </c>
      <c r="BI264" s="209">
        <f>IF(N264="nulová",J264,0)</f>
        <v>0</v>
      </c>
      <c r="BJ264" s="17" t="s">
        <v>80</v>
      </c>
      <c r="BK264" s="209">
        <f>ROUND(I264*H264,2)</f>
        <v>0</v>
      </c>
      <c r="BL264" s="17" t="s">
        <v>128</v>
      </c>
      <c r="BM264" s="208" t="s">
        <v>425</v>
      </c>
    </row>
    <row r="265" s="2" customFormat="1">
      <c r="A265" s="38"/>
      <c r="B265" s="39"/>
      <c r="C265" s="40"/>
      <c r="D265" s="210" t="s">
        <v>130</v>
      </c>
      <c r="E265" s="40"/>
      <c r="F265" s="211" t="s">
        <v>426</v>
      </c>
      <c r="G265" s="40"/>
      <c r="H265" s="40"/>
      <c r="I265" s="212"/>
      <c r="J265" s="40"/>
      <c r="K265" s="40"/>
      <c r="L265" s="44"/>
      <c r="M265" s="213"/>
      <c r="N265" s="214"/>
      <c r="O265" s="84"/>
      <c r="P265" s="84"/>
      <c r="Q265" s="84"/>
      <c r="R265" s="84"/>
      <c r="S265" s="84"/>
      <c r="T265" s="85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130</v>
      </c>
      <c r="AU265" s="17" t="s">
        <v>82</v>
      </c>
    </row>
    <row r="266" s="2" customFormat="1">
      <c r="A266" s="38"/>
      <c r="B266" s="39"/>
      <c r="C266" s="40"/>
      <c r="D266" s="215" t="s">
        <v>132</v>
      </c>
      <c r="E266" s="40"/>
      <c r="F266" s="216" t="s">
        <v>427</v>
      </c>
      <c r="G266" s="40"/>
      <c r="H266" s="40"/>
      <c r="I266" s="212"/>
      <c r="J266" s="40"/>
      <c r="K266" s="40"/>
      <c r="L266" s="44"/>
      <c r="M266" s="213"/>
      <c r="N266" s="214"/>
      <c r="O266" s="84"/>
      <c r="P266" s="84"/>
      <c r="Q266" s="84"/>
      <c r="R266" s="84"/>
      <c r="S266" s="84"/>
      <c r="T266" s="85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T266" s="17" t="s">
        <v>132</v>
      </c>
      <c r="AU266" s="17" t="s">
        <v>82</v>
      </c>
    </row>
    <row r="267" s="2" customFormat="1" ht="24.15" customHeight="1">
      <c r="A267" s="38"/>
      <c r="B267" s="39"/>
      <c r="C267" s="197" t="s">
        <v>428</v>
      </c>
      <c r="D267" s="197" t="s">
        <v>123</v>
      </c>
      <c r="E267" s="198" t="s">
        <v>429</v>
      </c>
      <c r="F267" s="199" t="s">
        <v>430</v>
      </c>
      <c r="G267" s="200" t="s">
        <v>181</v>
      </c>
      <c r="H267" s="201">
        <v>1158.6479999999999</v>
      </c>
      <c r="I267" s="202"/>
      <c r="J267" s="203">
        <f>ROUND(I267*H267,2)</f>
        <v>0</v>
      </c>
      <c r="K267" s="199" t="s">
        <v>127</v>
      </c>
      <c r="L267" s="44"/>
      <c r="M267" s="204" t="s">
        <v>19</v>
      </c>
      <c r="N267" s="205" t="s">
        <v>46</v>
      </c>
      <c r="O267" s="84"/>
      <c r="P267" s="206">
        <f>O267*H267</f>
        <v>0</v>
      </c>
      <c r="Q267" s="206">
        <v>0</v>
      </c>
      <c r="R267" s="206">
        <f>Q267*H267</f>
        <v>0</v>
      </c>
      <c r="S267" s="206">
        <v>0</v>
      </c>
      <c r="T267" s="207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08" t="s">
        <v>128</v>
      </c>
      <c r="AT267" s="208" t="s">
        <v>123</v>
      </c>
      <c r="AU267" s="208" t="s">
        <v>82</v>
      </c>
      <c r="AY267" s="17" t="s">
        <v>121</v>
      </c>
      <c r="BE267" s="209">
        <f>IF(N267="základní",J267,0)</f>
        <v>0</v>
      </c>
      <c r="BF267" s="209">
        <f>IF(N267="snížená",J267,0)</f>
        <v>0</v>
      </c>
      <c r="BG267" s="209">
        <f>IF(N267="zákl. přenesená",J267,0)</f>
        <v>0</v>
      </c>
      <c r="BH267" s="209">
        <f>IF(N267="sníž. přenesená",J267,0)</f>
        <v>0</v>
      </c>
      <c r="BI267" s="209">
        <f>IF(N267="nulová",J267,0)</f>
        <v>0</v>
      </c>
      <c r="BJ267" s="17" t="s">
        <v>80</v>
      </c>
      <c r="BK267" s="209">
        <f>ROUND(I267*H267,2)</f>
        <v>0</v>
      </c>
      <c r="BL267" s="17" t="s">
        <v>128</v>
      </c>
      <c r="BM267" s="208" t="s">
        <v>431</v>
      </c>
    </row>
    <row r="268" s="2" customFormat="1">
      <c r="A268" s="38"/>
      <c r="B268" s="39"/>
      <c r="C268" s="40"/>
      <c r="D268" s="210" t="s">
        <v>130</v>
      </c>
      <c r="E268" s="40"/>
      <c r="F268" s="211" t="s">
        <v>432</v>
      </c>
      <c r="G268" s="40"/>
      <c r="H268" s="40"/>
      <c r="I268" s="212"/>
      <c r="J268" s="40"/>
      <c r="K268" s="40"/>
      <c r="L268" s="44"/>
      <c r="M268" s="213"/>
      <c r="N268" s="214"/>
      <c r="O268" s="84"/>
      <c r="P268" s="84"/>
      <c r="Q268" s="84"/>
      <c r="R268" s="84"/>
      <c r="S268" s="84"/>
      <c r="T268" s="85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130</v>
      </c>
      <c r="AU268" s="17" t="s">
        <v>82</v>
      </c>
    </row>
    <row r="269" s="2" customFormat="1">
      <c r="A269" s="38"/>
      <c r="B269" s="39"/>
      <c r="C269" s="40"/>
      <c r="D269" s="215" t="s">
        <v>132</v>
      </c>
      <c r="E269" s="40"/>
      <c r="F269" s="216" t="s">
        <v>433</v>
      </c>
      <c r="G269" s="40"/>
      <c r="H269" s="40"/>
      <c r="I269" s="212"/>
      <c r="J269" s="40"/>
      <c r="K269" s="40"/>
      <c r="L269" s="44"/>
      <c r="M269" s="213"/>
      <c r="N269" s="214"/>
      <c r="O269" s="84"/>
      <c r="P269" s="84"/>
      <c r="Q269" s="84"/>
      <c r="R269" s="84"/>
      <c r="S269" s="84"/>
      <c r="T269" s="85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T269" s="17" t="s">
        <v>132</v>
      </c>
      <c r="AU269" s="17" t="s">
        <v>82</v>
      </c>
    </row>
    <row r="270" s="13" customFormat="1">
      <c r="A270" s="13"/>
      <c r="B270" s="217"/>
      <c r="C270" s="218"/>
      <c r="D270" s="210" t="s">
        <v>134</v>
      </c>
      <c r="E270" s="218"/>
      <c r="F270" s="220" t="s">
        <v>434</v>
      </c>
      <c r="G270" s="218"/>
      <c r="H270" s="221">
        <v>1158.6479999999999</v>
      </c>
      <c r="I270" s="222"/>
      <c r="J270" s="218"/>
      <c r="K270" s="218"/>
      <c r="L270" s="223"/>
      <c r="M270" s="224"/>
      <c r="N270" s="225"/>
      <c r="O270" s="225"/>
      <c r="P270" s="225"/>
      <c r="Q270" s="225"/>
      <c r="R270" s="225"/>
      <c r="S270" s="225"/>
      <c r="T270" s="226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27" t="s">
        <v>134</v>
      </c>
      <c r="AU270" s="227" t="s">
        <v>82</v>
      </c>
      <c r="AV270" s="13" t="s">
        <v>82</v>
      </c>
      <c r="AW270" s="13" t="s">
        <v>4</v>
      </c>
      <c r="AX270" s="13" t="s">
        <v>80</v>
      </c>
      <c r="AY270" s="227" t="s">
        <v>121</v>
      </c>
    </row>
    <row r="271" s="2" customFormat="1" ht="33" customHeight="1">
      <c r="A271" s="38"/>
      <c r="B271" s="39"/>
      <c r="C271" s="197" t="s">
        <v>435</v>
      </c>
      <c r="D271" s="197" t="s">
        <v>123</v>
      </c>
      <c r="E271" s="198" t="s">
        <v>436</v>
      </c>
      <c r="F271" s="199" t="s">
        <v>437</v>
      </c>
      <c r="G271" s="200" t="s">
        <v>181</v>
      </c>
      <c r="H271" s="201">
        <v>48.277000000000001</v>
      </c>
      <c r="I271" s="202"/>
      <c r="J271" s="203">
        <f>ROUND(I271*H271,2)</f>
        <v>0</v>
      </c>
      <c r="K271" s="199" t="s">
        <v>127</v>
      </c>
      <c r="L271" s="44"/>
      <c r="M271" s="204" t="s">
        <v>19</v>
      </c>
      <c r="N271" s="205" t="s">
        <v>46</v>
      </c>
      <c r="O271" s="84"/>
      <c r="P271" s="206">
        <f>O271*H271</f>
        <v>0</v>
      </c>
      <c r="Q271" s="206">
        <v>0</v>
      </c>
      <c r="R271" s="206">
        <f>Q271*H271</f>
        <v>0</v>
      </c>
      <c r="S271" s="206">
        <v>0</v>
      </c>
      <c r="T271" s="207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08" t="s">
        <v>128</v>
      </c>
      <c r="AT271" s="208" t="s">
        <v>123</v>
      </c>
      <c r="AU271" s="208" t="s">
        <v>82</v>
      </c>
      <c r="AY271" s="17" t="s">
        <v>121</v>
      </c>
      <c r="BE271" s="209">
        <f>IF(N271="základní",J271,0)</f>
        <v>0</v>
      </c>
      <c r="BF271" s="209">
        <f>IF(N271="snížená",J271,0)</f>
        <v>0</v>
      </c>
      <c r="BG271" s="209">
        <f>IF(N271="zákl. přenesená",J271,0)</f>
        <v>0</v>
      </c>
      <c r="BH271" s="209">
        <f>IF(N271="sníž. přenesená",J271,0)</f>
        <v>0</v>
      </c>
      <c r="BI271" s="209">
        <f>IF(N271="nulová",J271,0)</f>
        <v>0</v>
      </c>
      <c r="BJ271" s="17" t="s">
        <v>80</v>
      </c>
      <c r="BK271" s="209">
        <f>ROUND(I271*H271,2)</f>
        <v>0</v>
      </c>
      <c r="BL271" s="17" t="s">
        <v>128</v>
      </c>
      <c r="BM271" s="208" t="s">
        <v>438</v>
      </c>
    </row>
    <row r="272" s="2" customFormat="1">
      <c r="A272" s="38"/>
      <c r="B272" s="39"/>
      <c r="C272" s="40"/>
      <c r="D272" s="210" t="s">
        <v>130</v>
      </c>
      <c r="E272" s="40"/>
      <c r="F272" s="211" t="s">
        <v>439</v>
      </c>
      <c r="G272" s="40"/>
      <c r="H272" s="40"/>
      <c r="I272" s="212"/>
      <c r="J272" s="40"/>
      <c r="K272" s="40"/>
      <c r="L272" s="44"/>
      <c r="M272" s="213"/>
      <c r="N272" s="214"/>
      <c r="O272" s="84"/>
      <c r="P272" s="84"/>
      <c r="Q272" s="84"/>
      <c r="R272" s="84"/>
      <c r="S272" s="84"/>
      <c r="T272" s="85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130</v>
      </c>
      <c r="AU272" s="17" t="s">
        <v>82</v>
      </c>
    </row>
    <row r="273" s="2" customFormat="1">
      <c r="A273" s="38"/>
      <c r="B273" s="39"/>
      <c r="C273" s="40"/>
      <c r="D273" s="215" t="s">
        <v>132</v>
      </c>
      <c r="E273" s="40"/>
      <c r="F273" s="216" t="s">
        <v>440</v>
      </c>
      <c r="G273" s="40"/>
      <c r="H273" s="40"/>
      <c r="I273" s="212"/>
      <c r="J273" s="40"/>
      <c r="K273" s="40"/>
      <c r="L273" s="44"/>
      <c r="M273" s="213"/>
      <c r="N273" s="214"/>
      <c r="O273" s="84"/>
      <c r="P273" s="84"/>
      <c r="Q273" s="84"/>
      <c r="R273" s="84"/>
      <c r="S273" s="84"/>
      <c r="T273" s="85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T273" s="17" t="s">
        <v>132</v>
      </c>
      <c r="AU273" s="17" t="s">
        <v>82</v>
      </c>
    </row>
    <row r="274" s="12" customFormat="1" ht="25.92" customHeight="1">
      <c r="A274" s="12"/>
      <c r="B274" s="181"/>
      <c r="C274" s="182"/>
      <c r="D274" s="183" t="s">
        <v>74</v>
      </c>
      <c r="E274" s="184" t="s">
        <v>441</v>
      </c>
      <c r="F274" s="184" t="s">
        <v>442</v>
      </c>
      <c r="G274" s="182"/>
      <c r="H274" s="182"/>
      <c r="I274" s="185"/>
      <c r="J274" s="186">
        <f>BK274</f>
        <v>0</v>
      </c>
      <c r="K274" s="182"/>
      <c r="L274" s="187"/>
      <c r="M274" s="188"/>
      <c r="N274" s="189"/>
      <c r="O274" s="189"/>
      <c r="P274" s="190">
        <f>P275+P296+P321+P345+P369+P393</f>
        <v>0</v>
      </c>
      <c r="Q274" s="189"/>
      <c r="R274" s="190">
        <f>R275+R296+R321+R345+R369+R393</f>
        <v>3.5136969999999996</v>
      </c>
      <c r="S274" s="189"/>
      <c r="T274" s="191">
        <f>T275+T296+T321+T345+T369+T393</f>
        <v>0.035459999999999998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R274" s="192" t="s">
        <v>82</v>
      </c>
      <c r="AT274" s="193" t="s">
        <v>74</v>
      </c>
      <c r="AU274" s="193" t="s">
        <v>75</v>
      </c>
      <c r="AY274" s="192" t="s">
        <v>121</v>
      </c>
      <c r="BK274" s="194">
        <f>BK275+BK296+BK321+BK345+BK369+BK393</f>
        <v>0</v>
      </c>
    </row>
    <row r="275" s="12" customFormat="1" ht="22.8" customHeight="1">
      <c r="A275" s="12"/>
      <c r="B275" s="181"/>
      <c r="C275" s="182"/>
      <c r="D275" s="183" t="s">
        <v>74</v>
      </c>
      <c r="E275" s="195" t="s">
        <v>443</v>
      </c>
      <c r="F275" s="195" t="s">
        <v>444</v>
      </c>
      <c r="G275" s="182"/>
      <c r="H275" s="182"/>
      <c r="I275" s="185"/>
      <c r="J275" s="196">
        <f>BK275</f>
        <v>0</v>
      </c>
      <c r="K275" s="182"/>
      <c r="L275" s="187"/>
      <c r="M275" s="188"/>
      <c r="N275" s="189"/>
      <c r="O275" s="189"/>
      <c r="P275" s="190">
        <f>SUM(P276:P295)</f>
        <v>0</v>
      </c>
      <c r="Q275" s="189"/>
      <c r="R275" s="190">
        <f>SUM(R276:R295)</f>
        <v>0.037292800000000001</v>
      </c>
      <c r="S275" s="189"/>
      <c r="T275" s="191">
        <f>SUM(T276:T295)</f>
        <v>0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192" t="s">
        <v>82</v>
      </c>
      <c r="AT275" s="193" t="s">
        <v>74</v>
      </c>
      <c r="AU275" s="193" t="s">
        <v>80</v>
      </c>
      <c r="AY275" s="192" t="s">
        <v>121</v>
      </c>
      <c r="BK275" s="194">
        <f>SUM(BK276:BK295)</f>
        <v>0</v>
      </c>
    </row>
    <row r="276" s="2" customFormat="1" ht="24.15" customHeight="1">
      <c r="A276" s="38"/>
      <c r="B276" s="39"/>
      <c r="C276" s="197" t="s">
        <v>445</v>
      </c>
      <c r="D276" s="197" t="s">
        <v>123</v>
      </c>
      <c r="E276" s="198" t="s">
        <v>446</v>
      </c>
      <c r="F276" s="199" t="s">
        <v>447</v>
      </c>
      <c r="G276" s="200" t="s">
        <v>126</v>
      </c>
      <c r="H276" s="201">
        <v>5.8879999999999999</v>
      </c>
      <c r="I276" s="202"/>
      <c r="J276" s="203">
        <f>ROUND(I276*H276,2)</f>
        <v>0</v>
      </c>
      <c r="K276" s="199" t="s">
        <v>127</v>
      </c>
      <c r="L276" s="44"/>
      <c r="M276" s="204" t="s">
        <v>19</v>
      </c>
      <c r="N276" s="205" t="s">
        <v>46</v>
      </c>
      <c r="O276" s="84"/>
      <c r="P276" s="206">
        <f>O276*H276</f>
        <v>0</v>
      </c>
      <c r="Q276" s="206">
        <v>0</v>
      </c>
      <c r="R276" s="206">
        <f>Q276*H276</f>
        <v>0</v>
      </c>
      <c r="S276" s="206">
        <v>0</v>
      </c>
      <c r="T276" s="207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08" t="s">
        <v>233</v>
      </c>
      <c r="AT276" s="208" t="s">
        <v>123</v>
      </c>
      <c r="AU276" s="208" t="s">
        <v>82</v>
      </c>
      <c r="AY276" s="17" t="s">
        <v>121</v>
      </c>
      <c r="BE276" s="209">
        <f>IF(N276="základní",J276,0)</f>
        <v>0</v>
      </c>
      <c r="BF276" s="209">
        <f>IF(N276="snížená",J276,0)</f>
        <v>0</v>
      </c>
      <c r="BG276" s="209">
        <f>IF(N276="zákl. přenesená",J276,0)</f>
        <v>0</v>
      </c>
      <c r="BH276" s="209">
        <f>IF(N276="sníž. přenesená",J276,0)</f>
        <v>0</v>
      </c>
      <c r="BI276" s="209">
        <f>IF(N276="nulová",J276,0)</f>
        <v>0</v>
      </c>
      <c r="BJ276" s="17" t="s">
        <v>80</v>
      </c>
      <c r="BK276" s="209">
        <f>ROUND(I276*H276,2)</f>
        <v>0</v>
      </c>
      <c r="BL276" s="17" t="s">
        <v>233</v>
      </c>
      <c r="BM276" s="208" t="s">
        <v>448</v>
      </c>
    </row>
    <row r="277" s="2" customFormat="1">
      <c r="A277" s="38"/>
      <c r="B277" s="39"/>
      <c r="C277" s="40"/>
      <c r="D277" s="210" t="s">
        <v>130</v>
      </c>
      <c r="E277" s="40"/>
      <c r="F277" s="211" t="s">
        <v>449</v>
      </c>
      <c r="G277" s="40"/>
      <c r="H277" s="40"/>
      <c r="I277" s="212"/>
      <c r="J277" s="40"/>
      <c r="K277" s="40"/>
      <c r="L277" s="44"/>
      <c r="M277" s="213"/>
      <c r="N277" s="214"/>
      <c r="O277" s="84"/>
      <c r="P277" s="84"/>
      <c r="Q277" s="84"/>
      <c r="R277" s="84"/>
      <c r="S277" s="84"/>
      <c r="T277" s="85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130</v>
      </c>
      <c r="AU277" s="17" t="s">
        <v>82</v>
      </c>
    </row>
    <row r="278" s="2" customFormat="1">
      <c r="A278" s="38"/>
      <c r="B278" s="39"/>
      <c r="C278" s="40"/>
      <c r="D278" s="215" t="s">
        <v>132</v>
      </c>
      <c r="E278" s="40"/>
      <c r="F278" s="216" t="s">
        <v>450</v>
      </c>
      <c r="G278" s="40"/>
      <c r="H278" s="40"/>
      <c r="I278" s="212"/>
      <c r="J278" s="40"/>
      <c r="K278" s="40"/>
      <c r="L278" s="44"/>
      <c r="M278" s="213"/>
      <c r="N278" s="214"/>
      <c r="O278" s="84"/>
      <c r="P278" s="84"/>
      <c r="Q278" s="84"/>
      <c r="R278" s="84"/>
      <c r="S278" s="84"/>
      <c r="T278" s="85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T278" s="17" t="s">
        <v>132</v>
      </c>
      <c r="AU278" s="17" t="s">
        <v>82</v>
      </c>
    </row>
    <row r="279" s="13" customFormat="1">
      <c r="A279" s="13"/>
      <c r="B279" s="217"/>
      <c r="C279" s="218"/>
      <c r="D279" s="210" t="s">
        <v>134</v>
      </c>
      <c r="E279" s="219" t="s">
        <v>19</v>
      </c>
      <c r="F279" s="220" t="s">
        <v>451</v>
      </c>
      <c r="G279" s="218"/>
      <c r="H279" s="221">
        <v>5.8879999999999999</v>
      </c>
      <c r="I279" s="222"/>
      <c r="J279" s="218"/>
      <c r="K279" s="218"/>
      <c r="L279" s="223"/>
      <c r="M279" s="224"/>
      <c r="N279" s="225"/>
      <c r="O279" s="225"/>
      <c r="P279" s="225"/>
      <c r="Q279" s="225"/>
      <c r="R279" s="225"/>
      <c r="S279" s="225"/>
      <c r="T279" s="226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27" t="s">
        <v>134</v>
      </c>
      <c r="AU279" s="227" t="s">
        <v>82</v>
      </c>
      <c r="AV279" s="13" t="s">
        <v>82</v>
      </c>
      <c r="AW279" s="13" t="s">
        <v>36</v>
      </c>
      <c r="AX279" s="13" t="s">
        <v>80</v>
      </c>
      <c r="AY279" s="227" t="s">
        <v>121</v>
      </c>
    </row>
    <row r="280" s="2" customFormat="1" ht="16.5" customHeight="1">
      <c r="A280" s="38"/>
      <c r="B280" s="39"/>
      <c r="C280" s="239" t="s">
        <v>452</v>
      </c>
      <c r="D280" s="239" t="s">
        <v>178</v>
      </c>
      <c r="E280" s="240" t="s">
        <v>453</v>
      </c>
      <c r="F280" s="241" t="s">
        <v>454</v>
      </c>
      <c r="G280" s="242" t="s">
        <v>181</v>
      </c>
      <c r="H280" s="243">
        <v>0.002</v>
      </c>
      <c r="I280" s="244"/>
      <c r="J280" s="245">
        <f>ROUND(I280*H280,2)</f>
        <v>0</v>
      </c>
      <c r="K280" s="241" t="s">
        <v>127</v>
      </c>
      <c r="L280" s="246"/>
      <c r="M280" s="247" t="s">
        <v>19</v>
      </c>
      <c r="N280" s="248" t="s">
        <v>46</v>
      </c>
      <c r="O280" s="84"/>
      <c r="P280" s="206">
        <f>O280*H280</f>
        <v>0</v>
      </c>
      <c r="Q280" s="206">
        <v>1</v>
      </c>
      <c r="R280" s="206">
        <f>Q280*H280</f>
        <v>0.002</v>
      </c>
      <c r="S280" s="206">
        <v>0</v>
      </c>
      <c r="T280" s="207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08" t="s">
        <v>338</v>
      </c>
      <c r="AT280" s="208" t="s">
        <v>178</v>
      </c>
      <c r="AU280" s="208" t="s">
        <v>82</v>
      </c>
      <c r="AY280" s="17" t="s">
        <v>121</v>
      </c>
      <c r="BE280" s="209">
        <f>IF(N280="základní",J280,0)</f>
        <v>0</v>
      </c>
      <c r="BF280" s="209">
        <f>IF(N280="snížená",J280,0)</f>
        <v>0</v>
      </c>
      <c r="BG280" s="209">
        <f>IF(N280="zákl. přenesená",J280,0)</f>
        <v>0</v>
      </c>
      <c r="BH280" s="209">
        <f>IF(N280="sníž. přenesená",J280,0)</f>
        <v>0</v>
      </c>
      <c r="BI280" s="209">
        <f>IF(N280="nulová",J280,0)</f>
        <v>0</v>
      </c>
      <c r="BJ280" s="17" t="s">
        <v>80</v>
      </c>
      <c r="BK280" s="209">
        <f>ROUND(I280*H280,2)</f>
        <v>0</v>
      </c>
      <c r="BL280" s="17" t="s">
        <v>233</v>
      </c>
      <c r="BM280" s="208" t="s">
        <v>455</v>
      </c>
    </row>
    <row r="281" s="2" customFormat="1">
      <c r="A281" s="38"/>
      <c r="B281" s="39"/>
      <c r="C281" s="40"/>
      <c r="D281" s="210" t="s">
        <v>130</v>
      </c>
      <c r="E281" s="40"/>
      <c r="F281" s="211" t="s">
        <v>454</v>
      </c>
      <c r="G281" s="40"/>
      <c r="H281" s="40"/>
      <c r="I281" s="212"/>
      <c r="J281" s="40"/>
      <c r="K281" s="40"/>
      <c r="L281" s="44"/>
      <c r="M281" s="213"/>
      <c r="N281" s="214"/>
      <c r="O281" s="84"/>
      <c r="P281" s="84"/>
      <c r="Q281" s="84"/>
      <c r="R281" s="84"/>
      <c r="S281" s="84"/>
      <c r="T281" s="85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130</v>
      </c>
      <c r="AU281" s="17" t="s">
        <v>82</v>
      </c>
    </row>
    <row r="282" s="2" customFormat="1">
      <c r="A282" s="38"/>
      <c r="B282" s="39"/>
      <c r="C282" s="40"/>
      <c r="D282" s="215" t="s">
        <v>132</v>
      </c>
      <c r="E282" s="40"/>
      <c r="F282" s="216" t="s">
        <v>456</v>
      </c>
      <c r="G282" s="40"/>
      <c r="H282" s="40"/>
      <c r="I282" s="212"/>
      <c r="J282" s="40"/>
      <c r="K282" s="40"/>
      <c r="L282" s="44"/>
      <c r="M282" s="213"/>
      <c r="N282" s="214"/>
      <c r="O282" s="84"/>
      <c r="P282" s="84"/>
      <c r="Q282" s="84"/>
      <c r="R282" s="84"/>
      <c r="S282" s="84"/>
      <c r="T282" s="85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T282" s="17" t="s">
        <v>132</v>
      </c>
      <c r="AU282" s="17" t="s">
        <v>82</v>
      </c>
    </row>
    <row r="283" s="13" customFormat="1">
      <c r="A283" s="13"/>
      <c r="B283" s="217"/>
      <c r="C283" s="218"/>
      <c r="D283" s="210" t="s">
        <v>134</v>
      </c>
      <c r="E283" s="218"/>
      <c r="F283" s="220" t="s">
        <v>457</v>
      </c>
      <c r="G283" s="218"/>
      <c r="H283" s="221">
        <v>0.002</v>
      </c>
      <c r="I283" s="222"/>
      <c r="J283" s="218"/>
      <c r="K283" s="218"/>
      <c r="L283" s="223"/>
      <c r="M283" s="224"/>
      <c r="N283" s="225"/>
      <c r="O283" s="225"/>
      <c r="P283" s="225"/>
      <c r="Q283" s="225"/>
      <c r="R283" s="225"/>
      <c r="S283" s="225"/>
      <c r="T283" s="226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27" t="s">
        <v>134</v>
      </c>
      <c r="AU283" s="227" t="s">
        <v>82</v>
      </c>
      <c r="AV283" s="13" t="s">
        <v>82</v>
      </c>
      <c r="AW283" s="13" t="s">
        <v>4</v>
      </c>
      <c r="AX283" s="13" t="s">
        <v>80</v>
      </c>
      <c r="AY283" s="227" t="s">
        <v>121</v>
      </c>
    </row>
    <row r="284" s="2" customFormat="1" ht="24.15" customHeight="1">
      <c r="A284" s="38"/>
      <c r="B284" s="39"/>
      <c r="C284" s="197" t="s">
        <v>458</v>
      </c>
      <c r="D284" s="197" t="s">
        <v>123</v>
      </c>
      <c r="E284" s="198" t="s">
        <v>459</v>
      </c>
      <c r="F284" s="199" t="s">
        <v>460</v>
      </c>
      <c r="G284" s="200" t="s">
        <v>126</v>
      </c>
      <c r="H284" s="201">
        <v>5.8879999999999999</v>
      </c>
      <c r="I284" s="202"/>
      <c r="J284" s="203">
        <f>ROUND(I284*H284,2)</f>
        <v>0</v>
      </c>
      <c r="K284" s="199" t="s">
        <v>127</v>
      </c>
      <c r="L284" s="44"/>
      <c r="M284" s="204" t="s">
        <v>19</v>
      </c>
      <c r="N284" s="205" t="s">
        <v>46</v>
      </c>
      <c r="O284" s="84"/>
      <c r="P284" s="206">
        <f>O284*H284</f>
        <v>0</v>
      </c>
      <c r="Q284" s="206">
        <v>0.00040000000000000002</v>
      </c>
      <c r="R284" s="206">
        <f>Q284*H284</f>
        <v>0.0023552</v>
      </c>
      <c r="S284" s="206">
        <v>0</v>
      </c>
      <c r="T284" s="207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08" t="s">
        <v>233</v>
      </c>
      <c r="AT284" s="208" t="s">
        <v>123</v>
      </c>
      <c r="AU284" s="208" t="s">
        <v>82</v>
      </c>
      <c r="AY284" s="17" t="s">
        <v>121</v>
      </c>
      <c r="BE284" s="209">
        <f>IF(N284="základní",J284,0)</f>
        <v>0</v>
      </c>
      <c r="BF284" s="209">
        <f>IF(N284="snížená",J284,0)</f>
        <v>0</v>
      </c>
      <c r="BG284" s="209">
        <f>IF(N284="zákl. přenesená",J284,0)</f>
        <v>0</v>
      </c>
      <c r="BH284" s="209">
        <f>IF(N284="sníž. přenesená",J284,0)</f>
        <v>0</v>
      </c>
      <c r="BI284" s="209">
        <f>IF(N284="nulová",J284,0)</f>
        <v>0</v>
      </c>
      <c r="BJ284" s="17" t="s">
        <v>80</v>
      </c>
      <c r="BK284" s="209">
        <f>ROUND(I284*H284,2)</f>
        <v>0</v>
      </c>
      <c r="BL284" s="17" t="s">
        <v>233</v>
      </c>
      <c r="BM284" s="208" t="s">
        <v>461</v>
      </c>
    </row>
    <row r="285" s="2" customFormat="1">
      <c r="A285" s="38"/>
      <c r="B285" s="39"/>
      <c r="C285" s="40"/>
      <c r="D285" s="210" t="s">
        <v>130</v>
      </c>
      <c r="E285" s="40"/>
      <c r="F285" s="211" t="s">
        <v>462</v>
      </c>
      <c r="G285" s="40"/>
      <c r="H285" s="40"/>
      <c r="I285" s="212"/>
      <c r="J285" s="40"/>
      <c r="K285" s="40"/>
      <c r="L285" s="44"/>
      <c r="M285" s="213"/>
      <c r="N285" s="214"/>
      <c r="O285" s="84"/>
      <c r="P285" s="84"/>
      <c r="Q285" s="84"/>
      <c r="R285" s="84"/>
      <c r="S285" s="84"/>
      <c r="T285" s="85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130</v>
      </c>
      <c r="AU285" s="17" t="s">
        <v>82</v>
      </c>
    </row>
    <row r="286" s="2" customFormat="1">
      <c r="A286" s="38"/>
      <c r="B286" s="39"/>
      <c r="C286" s="40"/>
      <c r="D286" s="215" t="s">
        <v>132</v>
      </c>
      <c r="E286" s="40"/>
      <c r="F286" s="216" t="s">
        <v>463</v>
      </c>
      <c r="G286" s="40"/>
      <c r="H286" s="40"/>
      <c r="I286" s="212"/>
      <c r="J286" s="40"/>
      <c r="K286" s="40"/>
      <c r="L286" s="44"/>
      <c r="M286" s="213"/>
      <c r="N286" s="214"/>
      <c r="O286" s="84"/>
      <c r="P286" s="84"/>
      <c r="Q286" s="84"/>
      <c r="R286" s="84"/>
      <c r="S286" s="84"/>
      <c r="T286" s="85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T286" s="17" t="s">
        <v>132</v>
      </c>
      <c r="AU286" s="17" t="s">
        <v>82</v>
      </c>
    </row>
    <row r="287" s="2" customFormat="1" ht="16.5" customHeight="1">
      <c r="A287" s="38"/>
      <c r="B287" s="39"/>
      <c r="C287" s="239" t="s">
        <v>464</v>
      </c>
      <c r="D287" s="239" t="s">
        <v>178</v>
      </c>
      <c r="E287" s="240" t="s">
        <v>465</v>
      </c>
      <c r="F287" s="241" t="s">
        <v>466</v>
      </c>
      <c r="G287" s="242" t="s">
        <v>126</v>
      </c>
      <c r="H287" s="243">
        <v>6.8620000000000001</v>
      </c>
      <c r="I287" s="244"/>
      <c r="J287" s="245">
        <f>ROUND(I287*H287,2)</f>
        <v>0</v>
      </c>
      <c r="K287" s="241" t="s">
        <v>19</v>
      </c>
      <c r="L287" s="246"/>
      <c r="M287" s="247" t="s">
        <v>19</v>
      </c>
      <c r="N287" s="248" t="s">
        <v>46</v>
      </c>
      <c r="O287" s="84"/>
      <c r="P287" s="206">
        <f>O287*H287</f>
        <v>0</v>
      </c>
      <c r="Q287" s="206">
        <v>0.0047999999999999996</v>
      </c>
      <c r="R287" s="206">
        <f>Q287*H287</f>
        <v>0.032937599999999997</v>
      </c>
      <c r="S287" s="206">
        <v>0</v>
      </c>
      <c r="T287" s="207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08" t="s">
        <v>338</v>
      </c>
      <c r="AT287" s="208" t="s">
        <v>178</v>
      </c>
      <c r="AU287" s="208" t="s">
        <v>82</v>
      </c>
      <c r="AY287" s="17" t="s">
        <v>121</v>
      </c>
      <c r="BE287" s="209">
        <f>IF(N287="základní",J287,0)</f>
        <v>0</v>
      </c>
      <c r="BF287" s="209">
        <f>IF(N287="snížená",J287,0)</f>
        <v>0</v>
      </c>
      <c r="BG287" s="209">
        <f>IF(N287="zákl. přenesená",J287,0)</f>
        <v>0</v>
      </c>
      <c r="BH287" s="209">
        <f>IF(N287="sníž. přenesená",J287,0)</f>
        <v>0</v>
      </c>
      <c r="BI287" s="209">
        <f>IF(N287="nulová",J287,0)</f>
        <v>0</v>
      </c>
      <c r="BJ287" s="17" t="s">
        <v>80</v>
      </c>
      <c r="BK287" s="209">
        <f>ROUND(I287*H287,2)</f>
        <v>0</v>
      </c>
      <c r="BL287" s="17" t="s">
        <v>233</v>
      </c>
      <c r="BM287" s="208" t="s">
        <v>467</v>
      </c>
    </row>
    <row r="288" s="2" customFormat="1">
      <c r="A288" s="38"/>
      <c r="B288" s="39"/>
      <c r="C288" s="40"/>
      <c r="D288" s="210" t="s">
        <v>130</v>
      </c>
      <c r="E288" s="40"/>
      <c r="F288" s="211" t="s">
        <v>466</v>
      </c>
      <c r="G288" s="40"/>
      <c r="H288" s="40"/>
      <c r="I288" s="212"/>
      <c r="J288" s="40"/>
      <c r="K288" s="40"/>
      <c r="L288" s="44"/>
      <c r="M288" s="213"/>
      <c r="N288" s="214"/>
      <c r="O288" s="84"/>
      <c r="P288" s="84"/>
      <c r="Q288" s="84"/>
      <c r="R288" s="84"/>
      <c r="S288" s="84"/>
      <c r="T288" s="85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130</v>
      </c>
      <c r="AU288" s="17" t="s">
        <v>82</v>
      </c>
    </row>
    <row r="289" s="13" customFormat="1">
      <c r="A289" s="13"/>
      <c r="B289" s="217"/>
      <c r="C289" s="218"/>
      <c r="D289" s="210" t="s">
        <v>134</v>
      </c>
      <c r="E289" s="218"/>
      <c r="F289" s="220" t="s">
        <v>468</v>
      </c>
      <c r="G289" s="218"/>
      <c r="H289" s="221">
        <v>6.8620000000000001</v>
      </c>
      <c r="I289" s="222"/>
      <c r="J289" s="218"/>
      <c r="K289" s="218"/>
      <c r="L289" s="223"/>
      <c r="M289" s="224"/>
      <c r="N289" s="225"/>
      <c r="O289" s="225"/>
      <c r="P289" s="225"/>
      <c r="Q289" s="225"/>
      <c r="R289" s="225"/>
      <c r="S289" s="225"/>
      <c r="T289" s="226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27" t="s">
        <v>134</v>
      </c>
      <c r="AU289" s="227" t="s">
        <v>82</v>
      </c>
      <c r="AV289" s="13" t="s">
        <v>82</v>
      </c>
      <c r="AW289" s="13" t="s">
        <v>4</v>
      </c>
      <c r="AX289" s="13" t="s">
        <v>80</v>
      </c>
      <c r="AY289" s="227" t="s">
        <v>121</v>
      </c>
    </row>
    <row r="290" s="2" customFormat="1" ht="24.15" customHeight="1">
      <c r="A290" s="38"/>
      <c r="B290" s="39"/>
      <c r="C290" s="197" t="s">
        <v>469</v>
      </c>
      <c r="D290" s="197" t="s">
        <v>123</v>
      </c>
      <c r="E290" s="198" t="s">
        <v>470</v>
      </c>
      <c r="F290" s="199" t="s">
        <v>471</v>
      </c>
      <c r="G290" s="200" t="s">
        <v>181</v>
      </c>
      <c r="H290" s="201">
        <v>0.036999999999999998</v>
      </c>
      <c r="I290" s="202"/>
      <c r="J290" s="203">
        <f>ROUND(I290*H290,2)</f>
        <v>0</v>
      </c>
      <c r="K290" s="199" t="s">
        <v>127</v>
      </c>
      <c r="L290" s="44"/>
      <c r="M290" s="204" t="s">
        <v>19</v>
      </c>
      <c r="N290" s="205" t="s">
        <v>46</v>
      </c>
      <c r="O290" s="84"/>
      <c r="P290" s="206">
        <f>O290*H290</f>
        <v>0</v>
      </c>
      <c r="Q290" s="206">
        <v>0</v>
      </c>
      <c r="R290" s="206">
        <f>Q290*H290</f>
        <v>0</v>
      </c>
      <c r="S290" s="206">
        <v>0</v>
      </c>
      <c r="T290" s="207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08" t="s">
        <v>233</v>
      </c>
      <c r="AT290" s="208" t="s">
        <v>123</v>
      </c>
      <c r="AU290" s="208" t="s">
        <v>82</v>
      </c>
      <c r="AY290" s="17" t="s">
        <v>121</v>
      </c>
      <c r="BE290" s="209">
        <f>IF(N290="základní",J290,0)</f>
        <v>0</v>
      </c>
      <c r="BF290" s="209">
        <f>IF(N290="snížená",J290,0)</f>
        <v>0</v>
      </c>
      <c r="BG290" s="209">
        <f>IF(N290="zákl. přenesená",J290,0)</f>
        <v>0</v>
      </c>
      <c r="BH290" s="209">
        <f>IF(N290="sníž. přenesená",J290,0)</f>
        <v>0</v>
      </c>
      <c r="BI290" s="209">
        <f>IF(N290="nulová",J290,0)</f>
        <v>0</v>
      </c>
      <c r="BJ290" s="17" t="s">
        <v>80</v>
      </c>
      <c r="BK290" s="209">
        <f>ROUND(I290*H290,2)</f>
        <v>0</v>
      </c>
      <c r="BL290" s="17" t="s">
        <v>233</v>
      </c>
      <c r="BM290" s="208" t="s">
        <v>472</v>
      </c>
    </row>
    <row r="291" s="2" customFormat="1">
      <c r="A291" s="38"/>
      <c r="B291" s="39"/>
      <c r="C291" s="40"/>
      <c r="D291" s="210" t="s">
        <v>130</v>
      </c>
      <c r="E291" s="40"/>
      <c r="F291" s="211" t="s">
        <v>473</v>
      </c>
      <c r="G291" s="40"/>
      <c r="H291" s="40"/>
      <c r="I291" s="212"/>
      <c r="J291" s="40"/>
      <c r="K291" s="40"/>
      <c r="L291" s="44"/>
      <c r="M291" s="213"/>
      <c r="N291" s="214"/>
      <c r="O291" s="84"/>
      <c r="P291" s="84"/>
      <c r="Q291" s="84"/>
      <c r="R291" s="84"/>
      <c r="S291" s="84"/>
      <c r="T291" s="85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T291" s="17" t="s">
        <v>130</v>
      </c>
      <c r="AU291" s="17" t="s">
        <v>82</v>
      </c>
    </row>
    <row r="292" s="2" customFormat="1">
      <c r="A292" s="38"/>
      <c r="B292" s="39"/>
      <c r="C292" s="40"/>
      <c r="D292" s="215" t="s">
        <v>132</v>
      </c>
      <c r="E292" s="40"/>
      <c r="F292" s="216" t="s">
        <v>474</v>
      </c>
      <c r="G292" s="40"/>
      <c r="H292" s="40"/>
      <c r="I292" s="212"/>
      <c r="J292" s="40"/>
      <c r="K292" s="40"/>
      <c r="L292" s="44"/>
      <c r="M292" s="213"/>
      <c r="N292" s="214"/>
      <c r="O292" s="84"/>
      <c r="P292" s="84"/>
      <c r="Q292" s="84"/>
      <c r="R292" s="84"/>
      <c r="S292" s="84"/>
      <c r="T292" s="85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17" t="s">
        <v>132</v>
      </c>
      <c r="AU292" s="17" t="s">
        <v>82</v>
      </c>
    </row>
    <row r="293" s="2" customFormat="1" ht="24.15" customHeight="1">
      <c r="A293" s="38"/>
      <c r="B293" s="39"/>
      <c r="C293" s="197" t="s">
        <v>475</v>
      </c>
      <c r="D293" s="197" t="s">
        <v>123</v>
      </c>
      <c r="E293" s="198" t="s">
        <v>476</v>
      </c>
      <c r="F293" s="199" t="s">
        <v>477</v>
      </c>
      <c r="G293" s="200" t="s">
        <v>181</v>
      </c>
      <c r="H293" s="201">
        <v>0.036999999999999998</v>
      </c>
      <c r="I293" s="202"/>
      <c r="J293" s="203">
        <f>ROUND(I293*H293,2)</f>
        <v>0</v>
      </c>
      <c r="K293" s="199" t="s">
        <v>127</v>
      </c>
      <c r="L293" s="44"/>
      <c r="M293" s="204" t="s">
        <v>19</v>
      </c>
      <c r="N293" s="205" t="s">
        <v>46</v>
      </c>
      <c r="O293" s="84"/>
      <c r="P293" s="206">
        <f>O293*H293</f>
        <v>0</v>
      </c>
      <c r="Q293" s="206">
        <v>0</v>
      </c>
      <c r="R293" s="206">
        <f>Q293*H293</f>
        <v>0</v>
      </c>
      <c r="S293" s="206">
        <v>0</v>
      </c>
      <c r="T293" s="207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08" t="s">
        <v>233</v>
      </c>
      <c r="AT293" s="208" t="s">
        <v>123</v>
      </c>
      <c r="AU293" s="208" t="s">
        <v>82</v>
      </c>
      <c r="AY293" s="17" t="s">
        <v>121</v>
      </c>
      <c r="BE293" s="209">
        <f>IF(N293="základní",J293,0)</f>
        <v>0</v>
      </c>
      <c r="BF293" s="209">
        <f>IF(N293="snížená",J293,0)</f>
        <v>0</v>
      </c>
      <c r="BG293" s="209">
        <f>IF(N293="zákl. přenesená",J293,0)</f>
        <v>0</v>
      </c>
      <c r="BH293" s="209">
        <f>IF(N293="sníž. přenesená",J293,0)</f>
        <v>0</v>
      </c>
      <c r="BI293" s="209">
        <f>IF(N293="nulová",J293,0)</f>
        <v>0</v>
      </c>
      <c r="BJ293" s="17" t="s">
        <v>80</v>
      </c>
      <c r="BK293" s="209">
        <f>ROUND(I293*H293,2)</f>
        <v>0</v>
      </c>
      <c r="BL293" s="17" t="s">
        <v>233</v>
      </c>
      <c r="BM293" s="208" t="s">
        <v>478</v>
      </c>
    </row>
    <row r="294" s="2" customFormat="1">
      <c r="A294" s="38"/>
      <c r="B294" s="39"/>
      <c r="C294" s="40"/>
      <c r="D294" s="210" t="s">
        <v>130</v>
      </c>
      <c r="E294" s="40"/>
      <c r="F294" s="211" t="s">
        <v>479</v>
      </c>
      <c r="G294" s="40"/>
      <c r="H294" s="40"/>
      <c r="I294" s="212"/>
      <c r="J294" s="40"/>
      <c r="K294" s="40"/>
      <c r="L294" s="44"/>
      <c r="M294" s="213"/>
      <c r="N294" s="214"/>
      <c r="O294" s="84"/>
      <c r="P294" s="84"/>
      <c r="Q294" s="84"/>
      <c r="R294" s="84"/>
      <c r="S294" s="84"/>
      <c r="T294" s="85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130</v>
      </c>
      <c r="AU294" s="17" t="s">
        <v>82</v>
      </c>
    </row>
    <row r="295" s="2" customFormat="1">
      <c r="A295" s="38"/>
      <c r="B295" s="39"/>
      <c r="C295" s="40"/>
      <c r="D295" s="215" t="s">
        <v>132</v>
      </c>
      <c r="E295" s="40"/>
      <c r="F295" s="216" t="s">
        <v>480</v>
      </c>
      <c r="G295" s="40"/>
      <c r="H295" s="40"/>
      <c r="I295" s="212"/>
      <c r="J295" s="40"/>
      <c r="K295" s="40"/>
      <c r="L295" s="44"/>
      <c r="M295" s="213"/>
      <c r="N295" s="214"/>
      <c r="O295" s="84"/>
      <c r="P295" s="84"/>
      <c r="Q295" s="84"/>
      <c r="R295" s="84"/>
      <c r="S295" s="84"/>
      <c r="T295" s="85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T295" s="17" t="s">
        <v>132</v>
      </c>
      <c r="AU295" s="17" t="s">
        <v>82</v>
      </c>
    </row>
    <row r="296" s="12" customFormat="1" ht="22.8" customHeight="1">
      <c r="A296" s="12"/>
      <c r="B296" s="181"/>
      <c r="C296" s="182"/>
      <c r="D296" s="183" t="s">
        <v>74</v>
      </c>
      <c r="E296" s="195" t="s">
        <v>481</v>
      </c>
      <c r="F296" s="195" t="s">
        <v>482</v>
      </c>
      <c r="G296" s="182"/>
      <c r="H296" s="182"/>
      <c r="I296" s="185"/>
      <c r="J296" s="196">
        <f>BK296</f>
        <v>0</v>
      </c>
      <c r="K296" s="182"/>
      <c r="L296" s="187"/>
      <c r="M296" s="188"/>
      <c r="N296" s="189"/>
      <c r="O296" s="189"/>
      <c r="P296" s="190">
        <f>SUM(P297:P320)</f>
        <v>0</v>
      </c>
      <c r="Q296" s="189"/>
      <c r="R296" s="190">
        <f>SUM(R297:R320)</f>
        <v>1.5345119999999999</v>
      </c>
      <c r="S296" s="189"/>
      <c r="T296" s="191">
        <f>SUM(T297:T320)</f>
        <v>0</v>
      </c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R296" s="192" t="s">
        <v>82</v>
      </c>
      <c r="AT296" s="193" t="s">
        <v>74</v>
      </c>
      <c r="AU296" s="193" t="s">
        <v>80</v>
      </c>
      <c r="AY296" s="192" t="s">
        <v>121</v>
      </c>
      <c r="BK296" s="194">
        <f>SUM(BK297:BK320)</f>
        <v>0</v>
      </c>
    </row>
    <row r="297" s="2" customFormat="1" ht="33" customHeight="1">
      <c r="A297" s="38"/>
      <c r="B297" s="39"/>
      <c r="C297" s="197" t="s">
        <v>483</v>
      </c>
      <c r="D297" s="197" t="s">
        <v>123</v>
      </c>
      <c r="E297" s="198" t="s">
        <v>484</v>
      </c>
      <c r="F297" s="199" t="s">
        <v>485</v>
      </c>
      <c r="G297" s="200" t="s">
        <v>126</v>
      </c>
      <c r="H297" s="201">
        <v>61</v>
      </c>
      <c r="I297" s="202"/>
      <c r="J297" s="203">
        <f>ROUND(I297*H297,2)</f>
        <v>0</v>
      </c>
      <c r="K297" s="199" t="s">
        <v>127</v>
      </c>
      <c r="L297" s="44"/>
      <c r="M297" s="204" t="s">
        <v>19</v>
      </c>
      <c r="N297" s="205" t="s">
        <v>46</v>
      </c>
      <c r="O297" s="84"/>
      <c r="P297" s="206">
        <f>O297*H297</f>
        <v>0</v>
      </c>
      <c r="Q297" s="206">
        <v>0</v>
      </c>
      <c r="R297" s="206">
        <f>Q297*H297</f>
        <v>0</v>
      </c>
      <c r="S297" s="206">
        <v>0</v>
      </c>
      <c r="T297" s="207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08" t="s">
        <v>233</v>
      </c>
      <c r="AT297" s="208" t="s">
        <v>123</v>
      </c>
      <c r="AU297" s="208" t="s">
        <v>82</v>
      </c>
      <c r="AY297" s="17" t="s">
        <v>121</v>
      </c>
      <c r="BE297" s="209">
        <f>IF(N297="základní",J297,0)</f>
        <v>0</v>
      </c>
      <c r="BF297" s="209">
        <f>IF(N297="snížená",J297,0)</f>
        <v>0</v>
      </c>
      <c r="BG297" s="209">
        <f>IF(N297="zákl. přenesená",J297,0)</f>
        <v>0</v>
      </c>
      <c r="BH297" s="209">
        <f>IF(N297="sníž. přenesená",J297,0)</f>
        <v>0</v>
      </c>
      <c r="BI297" s="209">
        <f>IF(N297="nulová",J297,0)</f>
        <v>0</v>
      </c>
      <c r="BJ297" s="17" t="s">
        <v>80</v>
      </c>
      <c r="BK297" s="209">
        <f>ROUND(I297*H297,2)</f>
        <v>0</v>
      </c>
      <c r="BL297" s="17" t="s">
        <v>233</v>
      </c>
      <c r="BM297" s="208" t="s">
        <v>486</v>
      </c>
    </row>
    <row r="298" s="2" customFormat="1">
      <c r="A298" s="38"/>
      <c r="B298" s="39"/>
      <c r="C298" s="40"/>
      <c r="D298" s="210" t="s">
        <v>130</v>
      </c>
      <c r="E298" s="40"/>
      <c r="F298" s="211" t="s">
        <v>487</v>
      </c>
      <c r="G298" s="40"/>
      <c r="H298" s="40"/>
      <c r="I298" s="212"/>
      <c r="J298" s="40"/>
      <c r="K298" s="40"/>
      <c r="L298" s="44"/>
      <c r="M298" s="213"/>
      <c r="N298" s="214"/>
      <c r="O298" s="84"/>
      <c r="P298" s="84"/>
      <c r="Q298" s="84"/>
      <c r="R298" s="84"/>
      <c r="S298" s="84"/>
      <c r="T298" s="85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130</v>
      </c>
      <c r="AU298" s="17" t="s">
        <v>82</v>
      </c>
    </row>
    <row r="299" s="2" customFormat="1">
      <c r="A299" s="38"/>
      <c r="B299" s="39"/>
      <c r="C299" s="40"/>
      <c r="D299" s="215" t="s">
        <v>132</v>
      </c>
      <c r="E299" s="40"/>
      <c r="F299" s="216" t="s">
        <v>488</v>
      </c>
      <c r="G299" s="40"/>
      <c r="H299" s="40"/>
      <c r="I299" s="212"/>
      <c r="J299" s="40"/>
      <c r="K299" s="40"/>
      <c r="L299" s="44"/>
      <c r="M299" s="213"/>
      <c r="N299" s="214"/>
      <c r="O299" s="84"/>
      <c r="P299" s="84"/>
      <c r="Q299" s="84"/>
      <c r="R299" s="84"/>
      <c r="S299" s="84"/>
      <c r="T299" s="85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T299" s="17" t="s">
        <v>132</v>
      </c>
      <c r="AU299" s="17" t="s">
        <v>82</v>
      </c>
    </row>
    <row r="300" s="2" customFormat="1" ht="21.75" customHeight="1">
      <c r="A300" s="38"/>
      <c r="B300" s="39"/>
      <c r="C300" s="239" t="s">
        <v>489</v>
      </c>
      <c r="D300" s="239" t="s">
        <v>178</v>
      </c>
      <c r="E300" s="240" t="s">
        <v>490</v>
      </c>
      <c r="F300" s="241" t="s">
        <v>491</v>
      </c>
      <c r="G300" s="242" t="s">
        <v>153</v>
      </c>
      <c r="H300" s="243">
        <v>0.24199999999999999</v>
      </c>
      <c r="I300" s="244"/>
      <c r="J300" s="245">
        <f>ROUND(I300*H300,2)</f>
        <v>0</v>
      </c>
      <c r="K300" s="241" t="s">
        <v>127</v>
      </c>
      <c r="L300" s="246"/>
      <c r="M300" s="247" t="s">
        <v>19</v>
      </c>
      <c r="N300" s="248" t="s">
        <v>46</v>
      </c>
      <c r="O300" s="84"/>
      <c r="P300" s="206">
        <f>O300*H300</f>
        <v>0</v>
      </c>
      <c r="Q300" s="206">
        <v>0.55000000000000004</v>
      </c>
      <c r="R300" s="206">
        <f>Q300*H300</f>
        <v>0.1331</v>
      </c>
      <c r="S300" s="206">
        <v>0</v>
      </c>
      <c r="T300" s="207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08" t="s">
        <v>338</v>
      </c>
      <c r="AT300" s="208" t="s">
        <v>178</v>
      </c>
      <c r="AU300" s="208" t="s">
        <v>82</v>
      </c>
      <c r="AY300" s="17" t="s">
        <v>121</v>
      </c>
      <c r="BE300" s="209">
        <f>IF(N300="základní",J300,0)</f>
        <v>0</v>
      </c>
      <c r="BF300" s="209">
        <f>IF(N300="snížená",J300,0)</f>
        <v>0</v>
      </c>
      <c r="BG300" s="209">
        <f>IF(N300="zákl. přenesená",J300,0)</f>
        <v>0</v>
      </c>
      <c r="BH300" s="209">
        <f>IF(N300="sníž. přenesená",J300,0)</f>
        <v>0</v>
      </c>
      <c r="BI300" s="209">
        <f>IF(N300="nulová",J300,0)</f>
        <v>0</v>
      </c>
      <c r="BJ300" s="17" t="s">
        <v>80</v>
      </c>
      <c r="BK300" s="209">
        <f>ROUND(I300*H300,2)</f>
        <v>0</v>
      </c>
      <c r="BL300" s="17" t="s">
        <v>233</v>
      </c>
      <c r="BM300" s="208" t="s">
        <v>492</v>
      </c>
    </row>
    <row r="301" s="2" customFormat="1">
      <c r="A301" s="38"/>
      <c r="B301" s="39"/>
      <c r="C301" s="40"/>
      <c r="D301" s="210" t="s">
        <v>130</v>
      </c>
      <c r="E301" s="40"/>
      <c r="F301" s="211" t="s">
        <v>491</v>
      </c>
      <c r="G301" s="40"/>
      <c r="H301" s="40"/>
      <c r="I301" s="212"/>
      <c r="J301" s="40"/>
      <c r="K301" s="40"/>
      <c r="L301" s="44"/>
      <c r="M301" s="213"/>
      <c r="N301" s="214"/>
      <c r="O301" s="84"/>
      <c r="P301" s="84"/>
      <c r="Q301" s="84"/>
      <c r="R301" s="84"/>
      <c r="S301" s="84"/>
      <c r="T301" s="85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130</v>
      </c>
      <c r="AU301" s="17" t="s">
        <v>82</v>
      </c>
    </row>
    <row r="302" s="2" customFormat="1">
      <c r="A302" s="38"/>
      <c r="B302" s="39"/>
      <c r="C302" s="40"/>
      <c r="D302" s="215" t="s">
        <v>132</v>
      </c>
      <c r="E302" s="40"/>
      <c r="F302" s="216" t="s">
        <v>493</v>
      </c>
      <c r="G302" s="40"/>
      <c r="H302" s="40"/>
      <c r="I302" s="212"/>
      <c r="J302" s="40"/>
      <c r="K302" s="40"/>
      <c r="L302" s="44"/>
      <c r="M302" s="213"/>
      <c r="N302" s="214"/>
      <c r="O302" s="84"/>
      <c r="P302" s="84"/>
      <c r="Q302" s="84"/>
      <c r="R302" s="84"/>
      <c r="S302" s="84"/>
      <c r="T302" s="85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T302" s="17" t="s">
        <v>132</v>
      </c>
      <c r="AU302" s="17" t="s">
        <v>82</v>
      </c>
    </row>
    <row r="303" s="13" customFormat="1">
      <c r="A303" s="13"/>
      <c r="B303" s="217"/>
      <c r="C303" s="218"/>
      <c r="D303" s="210" t="s">
        <v>134</v>
      </c>
      <c r="E303" s="219" t="s">
        <v>19</v>
      </c>
      <c r="F303" s="220" t="s">
        <v>494</v>
      </c>
      <c r="G303" s="218"/>
      <c r="H303" s="221">
        <v>0.22</v>
      </c>
      <c r="I303" s="222"/>
      <c r="J303" s="218"/>
      <c r="K303" s="218"/>
      <c r="L303" s="223"/>
      <c r="M303" s="224"/>
      <c r="N303" s="225"/>
      <c r="O303" s="225"/>
      <c r="P303" s="225"/>
      <c r="Q303" s="225"/>
      <c r="R303" s="225"/>
      <c r="S303" s="225"/>
      <c r="T303" s="226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27" t="s">
        <v>134</v>
      </c>
      <c r="AU303" s="227" t="s">
        <v>82</v>
      </c>
      <c r="AV303" s="13" t="s">
        <v>82</v>
      </c>
      <c r="AW303" s="13" t="s">
        <v>36</v>
      </c>
      <c r="AX303" s="13" t="s">
        <v>80</v>
      </c>
      <c r="AY303" s="227" t="s">
        <v>121</v>
      </c>
    </row>
    <row r="304" s="13" customFormat="1">
      <c r="A304" s="13"/>
      <c r="B304" s="217"/>
      <c r="C304" s="218"/>
      <c r="D304" s="210" t="s">
        <v>134</v>
      </c>
      <c r="E304" s="218"/>
      <c r="F304" s="220" t="s">
        <v>495</v>
      </c>
      <c r="G304" s="218"/>
      <c r="H304" s="221">
        <v>0.24199999999999999</v>
      </c>
      <c r="I304" s="222"/>
      <c r="J304" s="218"/>
      <c r="K304" s="218"/>
      <c r="L304" s="223"/>
      <c r="M304" s="224"/>
      <c r="N304" s="225"/>
      <c r="O304" s="225"/>
      <c r="P304" s="225"/>
      <c r="Q304" s="225"/>
      <c r="R304" s="225"/>
      <c r="S304" s="225"/>
      <c r="T304" s="226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27" t="s">
        <v>134</v>
      </c>
      <c r="AU304" s="227" t="s">
        <v>82</v>
      </c>
      <c r="AV304" s="13" t="s">
        <v>82</v>
      </c>
      <c r="AW304" s="13" t="s">
        <v>4</v>
      </c>
      <c r="AX304" s="13" t="s">
        <v>80</v>
      </c>
      <c r="AY304" s="227" t="s">
        <v>121</v>
      </c>
    </row>
    <row r="305" s="2" customFormat="1" ht="33" customHeight="1">
      <c r="A305" s="38"/>
      <c r="B305" s="39"/>
      <c r="C305" s="197" t="s">
        <v>496</v>
      </c>
      <c r="D305" s="197" t="s">
        <v>123</v>
      </c>
      <c r="E305" s="198" t="s">
        <v>497</v>
      </c>
      <c r="F305" s="199" t="s">
        <v>498</v>
      </c>
      <c r="G305" s="200" t="s">
        <v>126</v>
      </c>
      <c r="H305" s="201">
        <v>61</v>
      </c>
      <c r="I305" s="202"/>
      <c r="J305" s="203">
        <f>ROUND(I305*H305,2)</f>
        <v>0</v>
      </c>
      <c r="K305" s="199" t="s">
        <v>127</v>
      </c>
      <c r="L305" s="44"/>
      <c r="M305" s="204" t="s">
        <v>19</v>
      </c>
      <c r="N305" s="205" t="s">
        <v>46</v>
      </c>
      <c r="O305" s="84"/>
      <c r="P305" s="206">
        <f>O305*H305</f>
        <v>0</v>
      </c>
      <c r="Q305" s="206">
        <v>0.00038000000000000002</v>
      </c>
      <c r="R305" s="206">
        <f>Q305*H305</f>
        <v>0.023180000000000003</v>
      </c>
      <c r="S305" s="206">
        <v>0</v>
      </c>
      <c r="T305" s="207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208" t="s">
        <v>233</v>
      </c>
      <c r="AT305" s="208" t="s">
        <v>123</v>
      </c>
      <c r="AU305" s="208" t="s">
        <v>82</v>
      </c>
      <c r="AY305" s="17" t="s">
        <v>121</v>
      </c>
      <c r="BE305" s="209">
        <f>IF(N305="základní",J305,0)</f>
        <v>0</v>
      </c>
      <c r="BF305" s="209">
        <f>IF(N305="snížená",J305,0)</f>
        <v>0</v>
      </c>
      <c r="BG305" s="209">
        <f>IF(N305="zákl. přenesená",J305,0)</f>
        <v>0</v>
      </c>
      <c r="BH305" s="209">
        <f>IF(N305="sníž. přenesená",J305,0)</f>
        <v>0</v>
      </c>
      <c r="BI305" s="209">
        <f>IF(N305="nulová",J305,0)</f>
        <v>0</v>
      </c>
      <c r="BJ305" s="17" t="s">
        <v>80</v>
      </c>
      <c r="BK305" s="209">
        <f>ROUND(I305*H305,2)</f>
        <v>0</v>
      </c>
      <c r="BL305" s="17" t="s">
        <v>233</v>
      </c>
      <c r="BM305" s="208" t="s">
        <v>499</v>
      </c>
    </row>
    <row r="306" s="2" customFormat="1">
      <c r="A306" s="38"/>
      <c r="B306" s="39"/>
      <c r="C306" s="40"/>
      <c r="D306" s="210" t="s">
        <v>130</v>
      </c>
      <c r="E306" s="40"/>
      <c r="F306" s="211" t="s">
        <v>500</v>
      </c>
      <c r="G306" s="40"/>
      <c r="H306" s="40"/>
      <c r="I306" s="212"/>
      <c r="J306" s="40"/>
      <c r="K306" s="40"/>
      <c r="L306" s="44"/>
      <c r="M306" s="213"/>
      <c r="N306" s="214"/>
      <c r="O306" s="84"/>
      <c r="P306" s="84"/>
      <c r="Q306" s="84"/>
      <c r="R306" s="84"/>
      <c r="S306" s="84"/>
      <c r="T306" s="85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130</v>
      </c>
      <c r="AU306" s="17" t="s">
        <v>82</v>
      </c>
    </row>
    <row r="307" s="2" customFormat="1">
      <c r="A307" s="38"/>
      <c r="B307" s="39"/>
      <c r="C307" s="40"/>
      <c r="D307" s="215" t="s">
        <v>132</v>
      </c>
      <c r="E307" s="40"/>
      <c r="F307" s="216" t="s">
        <v>501</v>
      </c>
      <c r="G307" s="40"/>
      <c r="H307" s="40"/>
      <c r="I307" s="212"/>
      <c r="J307" s="40"/>
      <c r="K307" s="40"/>
      <c r="L307" s="44"/>
      <c r="M307" s="213"/>
      <c r="N307" s="214"/>
      <c r="O307" s="84"/>
      <c r="P307" s="84"/>
      <c r="Q307" s="84"/>
      <c r="R307" s="84"/>
      <c r="S307" s="84"/>
      <c r="T307" s="85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T307" s="17" t="s">
        <v>132</v>
      </c>
      <c r="AU307" s="17" t="s">
        <v>82</v>
      </c>
    </row>
    <row r="308" s="2" customFormat="1" ht="16.5" customHeight="1">
      <c r="A308" s="38"/>
      <c r="B308" s="39"/>
      <c r="C308" s="239" t="s">
        <v>502</v>
      </c>
      <c r="D308" s="239" t="s">
        <v>178</v>
      </c>
      <c r="E308" s="240" t="s">
        <v>503</v>
      </c>
      <c r="F308" s="241" t="s">
        <v>504</v>
      </c>
      <c r="G308" s="242" t="s">
        <v>126</v>
      </c>
      <c r="H308" s="243">
        <v>65.879999999999995</v>
      </c>
      <c r="I308" s="244"/>
      <c r="J308" s="245">
        <f>ROUND(I308*H308,2)</f>
        <v>0</v>
      </c>
      <c r="K308" s="241" t="s">
        <v>127</v>
      </c>
      <c r="L308" s="246"/>
      <c r="M308" s="247" t="s">
        <v>19</v>
      </c>
      <c r="N308" s="248" t="s">
        <v>46</v>
      </c>
      <c r="O308" s="84"/>
      <c r="P308" s="206">
        <f>O308*H308</f>
        <v>0</v>
      </c>
      <c r="Q308" s="206">
        <v>0.0189</v>
      </c>
      <c r="R308" s="206">
        <f>Q308*H308</f>
        <v>1.2451319999999999</v>
      </c>
      <c r="S308" s="206">
        <v>0</v>
      </c>
      <c r="T308" s="207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08" t="s">
        <v>338</v>
      </c>
      <c r="AT308" s="208" t="s">
        <v>178</v>
      </c>
      <c r="AU308" s="208" t="s">
        <v>82</v>
      </c>
      <c r="AY308" s="17" t="s">
        <v>121</v>
      </c>
      <c r="BE308" s="209">
        <f>IF(N308="základní",J308,0)</f>
        <v>0</v>
      </c>
      <c r="BF308" s="209">
        <f>IF(N308="snížená",J308,0)</f>
        <v>0</v>
      </c>
      <c r="BG308" s="209">
        <f>IF(N308="zákl. přenesená",J308,0)</f>
        <v>0</v>
      </c>
      <c r="BH308" s="209">
        <f>IF(N308="sníž. přenesená",J308,0)</f>
        <v>0</v>
      </c>
      <c r="BI308" s="209">
        <f>IF(N308="nulová",J308,0)</f>
        <v>0</v>
      </c>
      <c r="BJ308" s="17" t="s">
        <v>80</v>
      </c>
      <c r="BK308" s="209">
        <f>ROUND(I308*H308,2)</f>
        <v>0</v>
      </c>
      <c r="BL308" s="17" t="s">
        <v>233</v>
      </c>
      <c r="BM308" s="208" t="s">
        <v>505</v>
      </c>
    </row>
    <row r="309" s="2" customFormat="1">
      <c r="A309" s="38"/>
      <c r="B309" s="39"/>
      <c r="C309" s="40"/>
      <c r="D309" s="210" t="s">
        <v>130</v>
      </c>
      <c r="E309" s="40"/>
      <c r="F309" s="211" t="s">
        <v>504</v>
      </c>
      <c r="G309" s="40"/>
      <c r="H309" s="40"/>
      <c r="I309" s="212"/>
      <c r="J309" s="40"/>
      <c r="K309" s="40"/>
      <c r="L309" s="44"/>
      <c r="M309" s="213"/>
      <c r="N309" s="214"/>
      <c r="O309" s="84"/>
      <c r="P309" s="84"/>
      <c r="Q309" s="84"/>
      <c r="R309" s="84"/>
      <c r="S309" s="84"/>
      <c r="T309" s="85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T309" s="17" t="s">
        <v>130</v>
      </c>
      <c r="AU309" s="17" t="s">
        <v>82</v>
      </c>
    </row>
    <row r="310" s="2" customFormat="1">
      <c r="A310" s="38"/>
      <c r="B310" s="39"/>
      <c r="C310" s="40"/>
      <c r="D310" s="215" t="s">
        <v>132</v>
      </c>
      <c r="E310" s="40"/>
      <c r="F310" s="216" t="s">
        <v>506</v>
      </c>
      <c r="G310" s="40"/>
      <c r="H310" s="40"/>
      <c r="I310" s="212"/>
      <c r="J310" s="40"/>
      <c r="K310" s="40"/>
      <c r="L310" s="44"/>
      <c r="M310" s="213"/>
      <c r="N310" s="214"/>
      <c r="O310" s="84"/>
      <c r="P310" s="84"/>
      <c r="Q310" s="84"/>
      <c r="R310" s="84"/>
      <c r="S310" s="84"/>
      <c r="T310" s="85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7" t="s">
        <v>132</v>
      </c>
      <c r="AU310" s="17" t="s">
        <v>82</v>
      </c>
    </row>
    <row r="311" s="13" customFormat="1">
      <c r="A311" s="13"/>
      <c r="B311" s="217"/>
      <c r="C311" s="218"/>
      <c r="D311" s="210" t="s">
        <v>134</v>
      </c>
      <c r="E311" s="218"/>
      <c r="F311" s="220" t="s">
        <v>507</v>
      </c>
      <c r="G311" s="218"/>
      <c r="H311" s="221">
        <v>65.879999999999995</v>
      </c>
      <c r="I311" s="222"/>
      <c r="J311" s="218"/>
      <c r="K311" s="218"/>
      <c r="L311" s="223"/>
      <c r="M311" s="224"/>
      <c r="N311" s="225"/>
      <c r="O311" s="225"/>
      <c r="P311" s="225"/>
      <c r="Q311" s="225"/>
      <c r="R311" s="225"/>
      <c r="S311" s="225"/>
      <c r="T311" s="226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27" t="s">
        <v>134</v>
      </c>
      <c r="AU311" s="227" t="s">
        <v>82</v>
      </c>
      <c r="AV311" s="13" t="s">
        <v>82</v>
      </c>
      <c r="AW311" s="13" t="s">
        <v>4</v>
      </c>
      <c r="AX311" s="13" t="s">
        <v>80</v>
      </c>
      <c r="AY311" s="227" t="s">
        <v>121</v>
      </c>
    </row>
    <row r="312" s="2" customFormat="1" ht="16.5" customHeight="1">
      <c r="A312" s="38"/>
      <c r="B312" s="39"/>
      <c r="C312" s="197" t="s">
        <v>508</v>
      </c>
      <c r="D312" s="197" t="s">
        <v>123</v>
      </c>
      <c r="E312" s="198" t="s">
        <v>509</v>
      </c>
      <c r="F312" s="199" t="s">
        <v>510</v>
      </c>
      <c r="G312" s="200" t="s">
        <v>272</v>
      </c>
      <c r="H312" s="201">
        <v>121</v>
      </c>
      <c r="I312" s="202"/>
      <c r="J312" s="203">
        <f>ROUND(I312*H312,2)</f>
        <v>0</v>
      </c>
      <c r="K312" s="199" t="s">
        <v>127</v>
      </c>
      <c r="L312" s="44"/>
      <c r="M312" s="204" t="s">
        <v>19</v>
      </c>
      <c r="N312" s="205" t="s">
        <v>46</v>
      </c>
      <c r="O312" s="84"/>
      <c r="P312" s="206">
        <f>O312*H312</f>
        <v>0</v>
      </c>
      <c r="Q312" s="206">
        <v>0.0011000000000000001</v>
      </c>
      <c r="R312" s="206">
        <f>Q312*H312</f>
        <v>0.1331</v>
      </c>
      <c r="S312" s="206">
        <v>0</v>
      </c>
      <c r="T312" s="207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08" t="s">
        <v>233</v>
      </c>
      <c r="AT312" s="208" t="s">
        <v>123</v>
      </c>
      <c r="AU312" s="208" t="s">
        <v>82</v>
      </c>
      <c r="AY312" s="17" t="s">
        <v>121</v>
      </c>
      <c r="BE312" s="209">
        <f>IF(N312="základní",J312,0)</f>
        <v>0</v>
      </c>
      <c r="BF312" s="209">
        <f>IF(N312="snížená",J312,0)</f>
        <v>0</v>
      </c>
      <c r="BG312" s="209">
        <f>IF(N312="zákl. přenesená",J312,0)</f>
        <v>0</v>
      </c>
      <c r="BH312" s="209">
        <f>IF(N312="sníž. přenesená",J312,0)</f>
        <v>0</v>
      </c>
      <c r="BI312" s="209">
        <f>IF(N312="nulová",J312,0)</f>
        <v>0</v>
      </c>
      <c r="BJ312" s="17" t="s">
        <v>80</v>
      </c>
      <c r="BK312" s="209">
        <f>ROUND(I312*H312,2)</f>
        <v>0</v>
      </c>
      <c r="BL312" s="17" t="s">
        <v>233</v>
      </c>
      <c r="BM312" s="208" t="s">
        <v>511</v>
      </c>
    </row>
    <row r="313" s="2" customFormat="1">
      <c r="A313" s="38"/>
      <c r="B313" s="39"/>
      <c r="C313" s="40"/>
      <c r="D313" s="210" t="s">
        <v>130</v>
      </c>
      <c r="E313" s="40"/>
      <c r="F313" s="211" t="s">
        <v>512</v>
      </c>
      <c r="G313" s="40"/>
      <c r="H313" s="40"/>
      <c r="I313" s="212"/>
      <c r="J313" s="40"/>
      <c r="K313" s="40"/>
      <c r="L313" s="44"/>
      <c r="M313" s="213"/>
      <c r="N313" s="214"/>
      <c r="O313" s="84"/>
      <c r="P313" s="84"/>
      <c r="Q313" s="84"/>
      <c r="R313" s="84"/>
      <c r="S313" s="84"/>
      <c r="T313" s="85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T313" s="17" t="s">
        <v>130</v>
      </c>
      <c r="AU313" s="17" t="s">
        <v>82</v>
      </c>
    </row>
    <row r="314" s="2" customFormat="1">
      <c r="A314" s="38"/>
      <c r="B314" s="39"/>
      <c r="C314" s="40"/>
      <c r="D314" s="215" t="s">
        <v>132</v>
      </c>
      <c r="E314" s="40"/>
      <c r="F314" s="216" t="s">
        <v>513</v>
      </c>
      <c r="G314" s="40"/>
      <c r="H314" s="40"/>
      <c r="I314" s="212"/>
      <c r="J314" s="40"/>
      <c r="K314" s="40"/>
      <c r="L314" s="44"/>
      <c r="M314" s="213"/>
      <c r="N314" s="214"/>
      <c r="O314" s="84"/>
      <c r="P314" s="84"/>
      <c r="Q314" s="84"/>
      <c r="R314" s="84"/>
      <c r="S314" s="84"/>
      <c r="T314" s="85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T314" s="17" t="s">
        <v>132</v>
      </c>
      <c r="AU314" s="17" t="s">
        <v>82</v>
      </c>
    </row>
    <row r="315" s="2" customFormat="1" ht="24.15" customHeight="1">
      <c r="A315" s="38"/>
      <c r="B315" s="39"/>
      <c r="C315" s="197" t="s">
        <v>514</v>
      </c>
      <c r="D315" s="197" t="s">
        <v>123</v>
      </c>
      <c r="E315" s="198" t="s">
        <v>515</v>
      </c>
      <c r="F315" s="199" t="s">
        <v>516</v>
      </c>
      <c r="G315" s="200" t="s">
        <v>181</v>
      </c>
      <c r="H315" s="201">
        <v>1.5349999999999999</v>
      </c>
      <c r="I315" s="202"/>
      <c r="J315" s="203">
        <f>ROUND(I315*H315,2)</f>
        <v>0</v>
      </c>
      <c r="K315" s="199" t="s">
        <v>127</v>
      </c>
      <c r="L315" s="44"/>
      <c r="M315" s="204" t="s">
        <v>19</v>
      </c>
      <c r="N315" s="205" t="s">
        <v>46</v>
      </c>
      <c r="O315" s="84"/>
      <c r="P315" s="206">
        <f>O315*H315</f>
        <v>0</v>
      </c>
      <c r="Q315" s="206">
        <v>0</v>
      </c>
      <c r="R315" s="206">
        <f>Q315*H315</f>
        <v>0</v>
      </c>
      <c r="S315" s="206">
        <v>0</v>
      </c>
      <c r="T315" s="207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08" t="s">
        <v>233</v>
      </c>
      <c r="AT315" s="208" t="s">
        <v>123</v>
      </c>
      <c r="AU315" s="208" t="s">
        <v>82</v>
      </c>
      <c r="AY315" s="17" t="s">
        <v>121</v>
      </c>
      <c r="BE315" s="209">
        <f>IF(N315="základní",J315,0)</f>
        <v>0</v>
      </c>
      <c r="BF315" s="209">
        <f>IF(N315="snížená",J315,0)</f>
        <v>0</v>
      </c>
      <c r="BG315" s="209">
        <f>IF(N315="zákl. přenesená",J315,0)</f>
        <v>0</v>
      </c>
      <c r="BH315" s="209">
        <f>IF(N315="sníž. přenesená",J315,0)</f>
        <v>0</v>
      </c>
      <c r="BI315" s="209">
        <f>IF(N315="nulová",J315,0)</f>
        <v>0</v>
      </c>
      <c r="BJ315" s="17" t="s">
        <v>80</v>
      </c>
      <c r="BK315" s="209">
        <f>ROUND(I315*H315,2)</f>
        <v>0</v>
      </c>
      <c r="BL315" s="17" t="s">
        <v>233</v>
      </c>
      <c r="BM315" s="208" t="s">
        <v>517</v>
      </c>
    </row>
    <row r="316" s="2" customFormat="1">
      <c r="A316" s="38"/>
      <c r="B316" s="39"/>
      <c r="C316" s="40"/>
      <c r="D316" s="210" t="s">
        <v>130</v>
      </c>
      <c r="E316" s="40"/>
      <c r="F316" s="211" t="s">
        <v>518</v>
      </c>
      <c r="G316" s="40"/>
      <c r="H316" s="40"/>
      <c r="I316" s="212"/>
      <c r="J316" s="40"/>
      <c r="K316" s="40"/>
      <c r="L316" s="44"/>
      <c r="M316" s="213"/>
      <c r="N316" s="214"/>
      <c r="O316" s="84"/>
      <c r="P316" s="84"/>
      <c r="Q316" s="84"/>
      <c r="R316" s="84"/>
      <c r="S316" s="84"/>
      <c r="T316" s="85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T316" s="17" t="s">
        <v>130</v>
      </c>
      <c r="AU316" s="17" t="s">
        <v>82</v>
      </c>
    </row>
    <row r="317" s="2" customFormat="1">
      <c r="A317" s="38"/>
      <c r="B317" s="39"/>
      <c r="C317" s="40"/>
      <c r="D317" s="215" t="s">
        <v>132</v>
      </c>
      <c r="E317" s="40"/>
      <c r="F317" s="216" t="s">
        <v>519</v>
      </c>
      <c r="G317" s="40"/>
      <c r="H317" s="40"/>
      <c r="I317" s="212"/>
      <c r="J317" s="40"/>
      <c r="K317" s="40"/>
      <c r="L317" s="44"/>
      <c r="M317" s="213"/>
      <c r="N317" s="214"/>
      <c r="O317" s="84"/>
      <c r="P317" s="84"/>
      <c r="Q317" s="84"/>
      <c r="R317" s="84"/>
      <c r="S317" s="84"/>
      <c r="T317" s="85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T317" s="17" t="s">
        <v>132</v>
      </c>
      <c r="AU317" s="17" t="s">
        <v>82</v>
      </c>
    </row>
    <row r="318" s="2" customFormat="1" ht="24.15" customHeight="1">
      <c r="A318" s="38"/>
      <c r="B318" s="39"/>
      <c r="C318" s="197" t="s">
        <v>520</v>
      </c>
      <c r="D318" s="197" t="s">
        <v>123</v>
      </c>
      <c r="E318" s="198" t="s">
        <v>521</v>
      </c>
      <c r="F318" s="199" t="s">
        <v>522</v>
      </c>
      <c r="G318" s="200" t="s">
        <v>181</v>
      </c>
      <c r="H318" s="201">
        <v>1.5349999999999999</v>
      </c>
      <c r="I318" s="202"/>
      <c r="J318" s="203">
        <f>ROUND(I318*H318,2)</f>
        <v>0</v>
      </c>
      <c r="K318" s="199" t="s">
        <v>127</v>
      </c>
      <c r="L318" s="44"/>
      <c r="M318" s="204" t="s">
        <v>19</v>
      </c>
      <c r="N318" s="205" t="s">
        <v>46</v>
      </c>
      <c r="O318" s="84"/>
      <c r="P318" s="206">
        <f>O318*H318</f>
        <v>0</v>
      </c>
      <c r="Q318" s="206">
        <v>0</v>
      </c>
      <c r="R318" s="206">
        <f>Q318*H318</f>
        <v>0</v>
      </c>
      <c r="S318" s="206">
        <v>0</v>
      </c>
      <c r="T318" s="207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08" t="s">
        <v>233</v>
      </c>
      <c r="AT318" s="208" t="s">
        <v>123</v>
      </c>
      <c r="AU318" s="208" t="s">
        <v>82</v>
      </c>
      <c r="AY318" s="17" t="s">
        <v>121</v>
      </c>
      <c r="BE318" s="209">
        <f>IF(N318="základní",J318,0)</f>
        <v>0</v>
      </c>
      <c r="BF318" s="209">
        <f>IF(N318="snížená",J318,0)</f>
        <v>0</v>
      </c>
      <c r="BG318" s="209">
        <f>IF(N318="zákl. přenesená",J318,0)</f>
        <v>0</v>
      </c>
      <c r="BH318" s="209">
        <f>IF(N318="sníž. přenesená",J318,0)</f>
        <v>0</v>
      </c>
      <c r="BI318" s="209">
        <f>IF(N318="nulová",J318,0)</f>
        <v>0</v>
      </c>
      <c r="BJ318" s="17" t="s">
        <v>80</v>
      </c>
      <c r="BK318" s="209">
        <f>ROUND(I318*H318,2)</f>
        <v>0</v>
      </c>
      <c r="BL318" s="17" t="s">
        <v>233</v>
      </c>
      <c r="BM318" s="208" t="s">
        <v>523</v>
      </c>
    </row>
    <row r="319" s="2" customFormat="1">
      <c r="A319" s="38"/>
      <c r="B319" s="39"/>
      <c r="C319" s="40"/>
      <c r="D319" s="210" t="s">
        <v>130</v>
      </c>
      <c r="E319" s="40"/>
      <c r="F319" s="211" t="s">
        <v>524</v>
      </c>
      <c r="G319" s="40"/>
      <c r="H319" s="40"/>
      <c r="I319" s="212"/>
      <c r="J319" s="40"/>
      <c r="K319" s="40"/>
      <c r="L319" s="44"/>
      <c r="M319" s="213"/>
      <c r="N319" s="214"/>
      <c r="O319" s="84"/>
      <c r="P319" s="84"/>
      <c r="Q319" s="84"/>
      <c r="R319" s="84"/>
      <c r="S319" s="84"/>
      <c r="T319" s="85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T319" s="17" t="s">
        <v>130</v>
      </c>
      <c r="AU319" s="17" t="s">
        <v>82</v>
      </c>
    </row>
    <row r="320" s="2" customFormat="1">
      <c r="A320" s="38"/>
      <c r="B320" s="39"/>
      <c r="C320" s="40"/>
      <c r="D320" s="215" t="s">
        <v>132</v>
      </c>
      <c r="E320" s="40"/>
      <c r="F320" s="216" t="s">
        <v>525</v>
      </c>
      <c r="G320" s="40"/>
      <c r="H320" s="40"/>
      <c r="I320" s="212"/>
      <c r="J320" s="40"/>
      <c r="K320" s="40"/>
      <c r="L320" s="44"/>
      <c r="M320" s="213"/>
      <c r="N320" s="214"/>
      <c r="O320" s="84"/>
      <c r="P320" s="84"/>
      <c r="Q320" s="84"/>
      <c r="R320" s="84"/>
      <c r="S320" s="84"/>
      <c r="T320" s="85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T320" s="17" t="s">
        <v>132</v>
      </c>
      <c r="AU320" s="17" t="s">
        <v>82</v>
      </c>
    </row>
    <row r="321" s="12" customFormat="1" ht="22.8" customHeight="1">
      <c r="A321" s="12"/>
      <c r="B321" s="181"/>
      <c r="C321" s="182"/>
      <c r="D321" s="183" t="s">
        <v>74</v>
      </c>
      <c r="E321" s="195" t="s">
        <v>526</v>
      </c>
      <c r="F321" s="195" t="s">
        <v>527</v>
      </c>
      <c r="G321" s="182"/>
      <c r="H321" s="182"/>
      <c r="I321" s="185"/>
      <c r="J321" s="196">
        <f>BK321</f>
        <v>0</v>
      </c>
      <c r="K321" s="182"/>
      <c r="L321" s="187"/>
      <c r="M321" s="188"/>
      <c r="N321" s="189"/>
      <c r="O321" s="189"/>
      <c r="P321" s="190">
        <f>SUM(P322:P344)</f>
        <v>0</v>
      </c>
      <c r="Q321" s="189"/>
      <c r="R321" s="190">
        <f>SUM(R322:R344)</f>
        <v>0.0015</v>
      </c>
      <c r="S321" s="189"/>
      <c r="T321" s="191">
        <f>SUM(T322:T344)</f>
        <v>0.035459999999999998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192" t="s">
        <v>82</v>
      </c>
      <c r="AT321" s="193" t="s">
        <v>74</v>
      </c>
      <c r="AU321" s="193" t="s">
        <v>80</v>
      </c>
      <c r="AY321" s="192" t="s">
        <v>121</v>
      </c>
      <c r="BK321" s="194">
        <f>SUM(BK322:BK344)</f>
        <v>0</v>
      </c>
    </row>
    <row r="322" s="2" customFormat="1" ht="16.5" customHeight="1">
      <c r="A322" s="38"/>
      <c r="B322" s="39"/>
      <c r="C322" s="197" t="s">
        <v>528</v>
      </c>
      <c r="D322" s="197" t="s">
        <v>123</v>
      </c>
      <c r="E322" s="198" t="s">
        <v>529</v>
      </c>
      <c r="F322" s="199" t="s">
        <v>530</v>
      </c>
      <c r="G322" s="200" t="s">
        <v>272</v>
      </c>
      <c r="H322" s="201">
        <v>9</v>
      </c>
      <c r="I322" s="202"/>
      <c r="J322" s="203">
        <f>ROUND(I322*H322,2)</f>
        <v>0</v>
      </c>
      <c r="K322" s="199" t="s">
        <v>127</v>
      </c>
      <c r="L322" s="44"/>
      <c r="M322" s="204" t="s">
        <v>19</v>
      </c>
      <c r="N322" s="205" t="s">
        <v>46</v>
      </c>
      <c r="O322" s="84"/>
      <c r="P322" s="206">
        <f>O322*H322</f>
        <v>0</v>
      </c>
      <c r="Q322" s="206">
        <v>0</v>
      </c>
      <c r="R322" s="206">
        <f>Q322*H322</f>
        <v>0</v>
      </c>
      <c r="S322" s="206">
        <v>0.0039399999999999999</v>
      </c>
      <c r="T322" s="207">
        <f>S322*H322</f>
        <v>0.035459999999999998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08" t="s">
        <v>233</v>
      </c>
      <c r="AT322" s="208" t="s">
        <v>123</v>
      </c>
      <c r="AU322" s="208" t="s">
        <v>82</v>
      </c>
      <c r="AY322" s="17" t="s">
        <v>121</v>
      </c>
      <c r="BE322" s="209">
        <f>IF(N322="základní",J322,0)</f>
        <v>0</v>
      </c>
      <c r="BF322" s="209">
        <f>IF(N322="snížená",J322,0)</f>
        <v>0</v>
      </c>
      <c r="BG322" s="209">
        <f>IF(N322="zákl. přenesená",J322,0)</f>
        <v>0</v>
      </c>
      <c r="BH322" s="209">
        <f>IF(N322="sníž. přenesená",J322,0)</f>
        <v>0</v>
      </c>
      <c r="BI322" s="209">
        <f>IF(N322="nulová",J322,0)</f>
        <v>0</v>
      </c>
      <c r="BJ322" s="17" t="s">
        <v>80</v>
      </c>
      <c r="BK322" s="209">
        <f>ROUND(I322*H322,2)</f>
        <v>0</v>
      </c>
      <c r="BL322" s="17" t="s">
        <v>233</v>
      </c>
      <c r="BM322" s="208" t="s">
        <v>531</v>
      </c>
    </row>
    <row r="323" s="2" customFormat="1">
      <c r="A323" s="38"/>
      <c r="B323" s="39"/>
      <c r="C323" s="40"/>
      <c r="D323" s="210" t="s">
        <v>130</v>
      </c>
      <c r="E323" s="40"/>
      <c r="F323" s="211" t="s">
        <v>532</v>
      </c>
      <c r="G323" s="40"/>
      <c r="H323" s="40"/>
      <c r="I323" s="212"/>
      <c r="J323" s="40"/>
      <c r="K323" s="40"/>
      <c r="L323" s="44"/>
      <c r="M323" s="213"/>
      <c r="N323" s="214"/>
      <c r="O323" s="84"/>
      <c r="P323" s="84"/>
      <c r="Q323" s="84"/>
      <c r="R323" s="84"/>
      <c r="S323" s="84"/>
      <c r="T323" s="85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T323" s="17" t="s">
        <v>130</v>
      </c>
      <c r="AU323" s="17" t="s">
        <v>82</v>
      </c>
    </row>
    <row r="324" s="2" customFormat="1">
      <c r="A324" s="38"/>
      <c r="B324" s="39"/>
      <c r="C324" s="40"/>
      <c r="D324" s="215" t="s">
        <v>132</v>
      </c>
      <c r="E324" s="40"/>
      <c r="F324" s="216" t="s">
        <v>533</v>
      </c>
      <c r="G324" s="40"/>
      <c r="H324" s="40"/>
      <c r="I324" s="212"/>
      <c r="J324" s="40"/>
      <c r="K324" s="40"/>
      <c r="L324" s="44"/>
      <c r="M324" s="213"/>
      <c r="N324" s="214"/>
      <c r="O324" s="84"/>
      <c r="P324" s="84"/>
      <c r="Q324" s="84"/>
      <c r="R324" s="84"/>
      <c r="S324" s="84"/>
      <c r="T324" s="85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T324" s="17" t="s">
        <v>132</v>
      </c>
      <c r="AU324" s="17" t="s">
        <v>82</v>
      </c>
    </row>
    <row r="325" s="13" customFormat="1">
      <c r="A325" s="13"/>
      <c r="B325" s="217"/>
      <c r="C325" s="218"/>
      <c r="D325" s="210" t="s">
        <v>134</v>
      </c>
      <c r="E325" s="219" t="s">
        <v>19</v>
      </c>
      <c r="F325" s="220" t="s">
        <v>534</v>
      </c>
      <c r="G325" s="218"/>
      <c r="H325" s="221">
        <v>9</v>
      </c>
      <c r="I325" s="222"/>
      <c r="J325" s="218"/>
      <c r="K325" s="218"/>
      <c r="L325" s="223"/>
      <c r="M325" s="224"/>
      <c r="N325" s="225"/>
      <c r="O325" s="225"/>
      <c r="P325" s="225"/>
      <c r="Q325" s="225"/>
      <c r="R325" s="225"/>
      <c r="S325" s="225"/>
      <c r="T325" s="226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27" t="s">
        <v>134</v>
      </c>
      <c r="AU325" s="227" t="s">
        <v>82</v>
      </c>
      <c r="AV325" s="13" t="s">
        <v>82</v>
      </c>
      <c r="AW325" s="13" t="s">
        <v>36</v>
      </c>
      <c r="AX325" s="13" t="s">
        <v>80</v>
      </c>
      <c r="AY325" s="227" t="s">
        <v>121</v>
      </c>
    </row>
    <row r="326" s="2" customFormat="1" ht="16.5" customHeight="1">
      <c r="A326" s="38"/>
      <c r="B326" s="39"/>
      <c r="C326" s="197" t="s">
        <v>535</v>
      </c>
      <c r="D326" s="197" t="s">
        <v>123</v>
      </c>
      <c r="E326" s="198" t="s">
        <v>536</v>
      </c>
      <c r="F326" s="199" t="s">
        <v>537</v>
      </c>
      <c r="G326" s="200" t="s">
        <v>272</v>
      </c>
      <c r="H326" s="201">
        <v>9</v>
      </c>
      <c r="I326" s="202"/>
      <c r="J326" s="203">
        <f>ROUND(I326*H326,2)</f>
        <v>0</v>
      </c>
      <c r="K326" s="199" t="s">
        <v>127</v>
      </c>
      <c r="L326" s="44"/>
      <c r="M326" s="204" t="s">
        <v>19</v>
      </c>
      <c r="N326" s="205" t="s">
        <v>46</v>
      </c>
      <c r="O326" s="84"/>
      <c r="P326" s="206">
        <f>O326*H326</f>
        <v>0</v>
      </c>
      <c r="Q326" s="206">
        <v>0</v>
      </c>
      <c r="R326" s="206">
        <f>Q326*H326</f>
        <v>0</v>
      </c>
      <c r="S326" s="206">
        <v>0</v>
      </c>
      <c r="T326" s="207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08" t="s">
        <v>233</v>
      </c>
      <c r="AT326" s="208" t="s">
        <v>123</v>
      </c>
      <c r="AU326" s="208" t="s">
        <v>82</v>
      </c>
      <c r="AY326" s="17" t="s">
        <v>121</v>
      </c>
      <c r="BE326" s="209">
        <f>IF(N326="základní",J326,0)</f>
        <v>0</v>
      </c>
      <c r="BF326" s="209">
        <f>IF(N326="snížená",J326,0)</f>
        <v>0</v>
      </c>
      <c r="BG326" s="209">
        <f>IF(N326="zákl. přenesená",J326,0)</f>
        <v>0</v>
      </c>
      <c r="BH326" s="209">
        <f>IF(N326="sníž. přenesená",J326,0)</f>
        <v>0</v>
      </c>
      <c r="BI326" s="209">
        <f>IF(N326="nulová",J326,0)</f>
        <v>0</v>
      </c>
      <c r="BJ326" s="17" t="s">
        <v>80</v>
      </c>
      <c r="BK326" s="209">
        <f>ROUND(I326*H326,2)</f>
        <v>0</v>
      </c>
      <c r="BL326" s="17" t="s">
        <v>233</v>
      </c>
      <c r="BM326" s="208" t="s">
        <v>538</v>
      </c>
    </row>
    <row r="327" s="2" customFormat="1">
      <c r="A327" s="38"/>
      <c r="B327" s="39"/>
      <c r="C327" s="40"/>
      <c r="D327" s="210" t="s">
        <v>130</v>
      </c>
      <c r="E327" s="40"/>
      <c r="F327" s="211" t="s">
        <v>539</v>
      </c>
      <c r="G327" s="40"/>
      <c r="H327" s="40"/>
      <c r="I327" s="212"/>
      <c r="J327" s="40"/>
      <c r="K327" s="40"/>
      <c r="L327" s="44"/>
      <c r="M327" s="213"/>
      <c r="N327" s="214"/>
      <c r="O327" s="84"/>
      <c r="P327" s="84"/>
      <c r="Q327" s="84"/>
      <c r="R327" s="84"/>
      <c r="S327" s="84"/>
      <c r="T327" s="85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T327" s="17" t="s">
        <v>130</v>
      </c>
      <c r="AU327" s="17" t="s">
        <v>82</v>
      </c>
    </row>
    <row r="328" s="2" customFormat="1">
      <c r="A328" s="38"/>
      <c r="B328" s="39"/>
      <c r="C328" s="40"/>
      <c r="D328" s="215" t="s">
        <v>132</v>
      </c>
      <c r="E328" s="40"/>
      <c r="F328" s="216" t="s">
        <v>540</v>
      </c>
      <c r="G328" s="40"/>
      <c r="H328" s="40"/>
      <c r="I328" s="212"/>
      <c r="J328" s="40"/>
      <c r="K328" s="40"/>
      <c r="L328" s="44"/>
      <c r="M328" s="213"/>
      <c r="N328" s="214"/>
      <c r="O328" s="84"/>
      <c r="P328" s="84"/>
      <c r="Q328" s="84"/>
      <c r="R328" s="84"/>
      <c r="S328" s="84"/>
      <c r="T328" s="85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T328" s="17" t="s">
        <v>132</v>
      </c>
      <c r="AU328" s="17" t="s">
        <v>82</v>
      </c>
    </row>
    <row r="329" s="2" customFormat="1" ht="16.5" customHeight="1">
      <c r="A329" s="38"/>
      <c r="B329" s="39"/>
      <c r="C329" s="197" t="s">
        <v>226</v>
      </c>
      <c r="D329" s="197" t="s">
        <v>123</v>
      </c>
      <c r="E329" s="198" t="s">
        <v>541</v>
      </c>
      <c r="F329" s="199" t="s">
        <v>542</v>
      </c>
      <c r="G329" s="200" t="s">
        <v>280</v>
      </c>
      <c r="H329" s="201">
        <v>6</v>
      </c>
      <c r="I329" s="202"/>
      <c r="J329" s="203">
        <f>ROUND(I329*H329,2)</f>
        <v>0</v>
      </c>
      <c r="K329" s="199" t="s">
        <v>127</v>
      </c>
      <c r="L329" s="44"/>
      <c r="M329" s="204" t="s">
        <v>19</v>
      </c>
      <c r="N329" s="205" t="s">
        <v>46</v>
      </c>
      <c r="O329" s="84"/>
      <c r="P329" s="206">
        <f>O329*H329</f>
        <v>0</v>
      </c>
      <c r="Q329" s="206">
        <v>0</v>
      </c>
      <c r="R329" s="206">
        <f>Q329*H329</f>
        <v>0</v>
      </c>
      <c r="S329" s="206">
        <v>0</v>
      </c>
      <c r="T329" s="207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08" t="s">
        <v>233</v>
      </c>
      <c r="AT329" s="208" t="s">
        <v>123</v>
      </c>
      <c r="AU329" s="208" t="s">
        <v>82</v>
      </c>
      <c r="AY329" s="17" t="s">
        <v>121</v>
      </c>
      <c r="BE329" s="209">
        <f>IF(N329="základní",J329,0)</f>
        <v>0</v>
      </c>
      <c r="BF329" s="209">
        <f>IF(N329="snížená",J329,0)</f>
        <v>0</v>
      </c>
      <c r="BG329" s="209">
        <f>IF(N329="zákl. přenesená",J329,0)</f>
        <v>0</v>
      </c>
      <c r="BH329" s="209">
        <f>IF(N329="sníž. přenesená",J329,0)</f>
        <v>0</v>
      </c>
      <c r="BI329" s="209">
        <f>IF(N329="nulová",J329,0)</f>
        <v>0</v>
      </c>
      <c r="BJ329" s="17" t="s">
        <v>80</v>
      </c>
      <c r="BK329" s="209">
        <f>ROUND(I329*H329,2)</f>
        <v>0</v>
      </c>
      <c r="BL329" s="17" t="s">
        <v>233</v>
      </c>
      <c r="BM329" s="208" t="s">
        <v>543</v>
      </c>
    </row>
    <row r="330" s="2" customFormat="1">
      <c r="A330" s="38"/>
      <c r="B330" s="39"/>
      <c r="C330" s="40"/>
      <c r="D330" s="210" t="s">
        <v>130</v>
      </c>
      <c r="E330" s="40"/>
      <c r="F330" s="211" t="s">
        <v>544</v>
      </c>
      <c r="G330" s="40"/>
      <c r="H330" s="40"/>
      <c r="I330" s="212"/>
      <c r="J330" s="40"/>
      <c r="K330" s="40"/>
      <c r="L330" s="44"/>
      <c r="M330" s="213"/>
      <c r="N330" s="214"/>
      <c r="O330" s="84"/>
      <c r="P330" s="84"/>
      <c r="Q330" s="84"/>
      <c r="R330" s="84"/>
      <c r="S330" s="84"/>
      <c r="T330" s="85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T330" s="17" t="s">
        <v>130</v>
      </c>
      <c r="AU330" s="17" t="s">
        <v>82</v>
      </c>
    </row>
    <row r="331" s="2" customFormat="1">
      <c r="A331" s="38"/>
      <c r="B331" s="39"/>
      <c r="C331" s="40"/>
      <c r="D331" s="215" t="s">
        <v>132</v>
      </c>
      <c r="E331" s="40"/>
      <c r="F331" s="216" t="s">
        <v>545</v>
      </c>
      <c r="G331" s="40"/>
      <c r="H331" s="40"/>
      <c r="I331" s="212"/>
      <c r="J331" s="40"/>
      <c r="K331" s="40"/>
      <c r="L331" s="44"/>
      <c r="M331" s="213"/>
      <c r="N331" s="214"/>
      <c r="O331" s="84"/>
      <c r="P331" s="84"/>
      <c r="Q331" s="84"/>
      <c r="R331" s="84"/>
      <c r="S331" s="84"/>
      <c r="T331" s="85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T331" s="17" t="s">
        <v>132</v>
      </c>
      <c r="AU331" s="17" t="s">
        <v>82</v>
      </c>
    </row>
    <row r="332" s="13" customFormat="1">
      <c r="A332" s="13"/>
      <c r="B332" s="217"/>
      <c r="C332" s="218"/>
      <c r="D332" s="210" t="s">
        <v>134</v>
      </c>
      <c r="E332" s="219" t="s">
        <v>19</v>
      </c>
      <c r="F332" s="220" t="s">
        <v>546</v>
      </c>
      <c r="G332" s="218"/>
      <c r="H332" s="221">
        <v>6</v>
      </c>
      <c r="I332" s="222"/>
      <c r="J332" s="218"/>
      <c r="K332" s="218"/>
      <c r="L332" s="223"/>
      <c r="M332" s="224"/>
      <c r="N332" s="225"/>
      <c r="O332" s="225"/>
      <c r="P332" s="225"/>
      <c r="Q332" s="225"/>
      <c r="R332" s="225"/>
      <c r="S332" s="225"/>
      <c r="T332" s="226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27" t="s">
        <v>134</v>
      </c>
      <c r="AU332" s="227" t="s">
        <v>82</v>
      </c>
      <c r="AV332" s="13" t="s">
        <v>82</v>
      </c>
      <c r="AW332" s="13" t="s">
        <v>36</v>
      </c>
      <c r="AX332" s="13" t="s">
        <v>80</v>
      </c>
      <c r="AY332" s="227" t="s">
        <v>121</v>
      </c>
    </row>
    <row r="333" s="2" customFormat="1" ht="16.5" customHeight="1">
      <c r="A333" s="38"/>
      <c r="B333" s="39"/>
      <c r="C333" s="239" t="s">
        <v>547</v>
      </c>
      <c r="D333" s="239" t="s">
        <v>178</v>
      </c>
      <c r="E333" s="240" t="s">
        <v>548</v>
      </c>
      <c r="F333" s="241" t="s">
        <v>549</v>
      </c>
      <c r="G333" s="242" t="s">
        <v>280</v>
      </c>
      <c r="H333" s="243">
        <v>6</v>
      </c>
      <c r="I333" s="244"/>
      <c r="J333" s="245">
        <f>ROUND(I333*H333,2)</f>
        <v>0</v>
      </c>
      <c r="K333" s="241" t="s">
        <v>127</v>
      </c>
      <c r="L333" s="246"/>
      <c r="M333" s="247" t="s">
        <v>19</v>
      </c>
      <c r="N333" s="248" t="s">
        <v>46</v>
      </c>
      <c r="O333" s="84"/>
      <c r="P333" s="206">
        <f>O333*H333</f>
        <v>0</v>
      </c>
      <c r="Q333" s="206">
        <v>0.00025000000000000001</v>
      </c>
      <c r="R333" s="206">
        <f>Q333*H333</f>
        <v>0.0015</v>
      </c>
      <c r="S333" s="206">
        <v>0</v>
      </c>
      <c r="T333" s="207">
        <f>S333*H333</f>
        <v>0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08" t="s">
        <v>338</v>
      </c>
      <c r="AT333" s="208" t="s">
        <v>178</v>
      </c>
      <c r="AU333" s="208" t="s">
        <v>82</v>
      </c>
      <c r="AY333" s="17" t="s">
        <v>121</v>
      </c>
      <c r="BE333" s="209">
        <f>IF(N333="základní",J333,0)</f>
        <v>0</v>
      </c>
      <c r="BF333" s="209">
        <f>IF(N333="snížená",J333,0)</f>
        <v>0</v>
      </c>
      <c r="BG333" s="209">
        <f>IF(N333="zákl. přenesená",J333,0)</f>
        <v>0</v>
      </c>
      <c r="BH333" s="209">
        <f>IF(N333="sníž. přenesená",J333,0)</f>
        <v>0</v>
      </c>
      <c r="BI333" s="209">
        <f>IF(N333="nulová",J333,0)</f>
        <v>0</v>
      </c>
      <c r="BJ333" s="17" t="s">
        <v>80</v>
      </c>
      <c r="BK333" s="209">
        <f>ROUND(I333*H333,2)</f>
        <v>0</v>
      </c>
      <c r="BL333" s="17" t="s">
        <v>233</v>
      </c>
      <c r="BM333" s="208" t="s">
        <v>550</v>
      </c>
    </row>
    <row r="334" s="2" customFormat="1">
      <c r="A334" s="38"/>
      <c r="B334" s="39"/>
      <c r="C334" s="40"/>
      <c r="D334" s="210" t="s">
        <v>130</v>
      </c>
      <c r="E334" s="40"/>
      <c r="F334" s="211" t="s">
        <v>549</v>
      </c>
      <c r="G334" s="40"/>
      <c r="H334" s="40"/>
      <c r="I334" s="212"/>
      <c r="J334" s="40"/>
      <c r="K334" s="40"/>
      <c r="L334" s="44"/>
      <c r="M334" s="213"/>
      <c r="N334" s="214"/>
      <c r="O334" s="84"/>
      <c r="P334" s="84"/>
      <c r="Q334" s="84"/>
      <c r="R334" s="84"/>
      <c r="S334" s="84"/>
      <c r="T334" s="85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T334" s="17" t="s">
        <v>130</v>
      </c>
      <c r="AU334" s="17" t="s">
        <v>82</v>
      </c>
    </row>
    <row r="335" s="2" customFormat="1">
      <c r="A335" s="38"/>
      <c r="B335" s="39"/>
      <c r="C335" s="40"/>
      <c r="D335" s="215" t="s">
        <v>132</v>
      </c>
      <c r="E335" s="40"/>
      <c r="F335" s="216" t="s">
        <v>551</v>
      </c>
      <c r="G335" s="40"/>
      <c r="H335" s="40"/>
      <c r="I335" s="212"/>
      <c r="J335" s="40"/>
      <c r="K335" s="40"/>
      <c r="L335" s="44"/>
      <c r="M335" s="213"/>
      <c r="N335" s="214"/>
      <c r="O335" s="84"/>
      <c r="P335" s="84"/>
      <c r="Q335" s="84"/>
      <c r="R335" s="84"/>
      <c r="S335" s="84"/>
      <c r="T335" s="85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T335" s="17" t="s">
        <v>132</v>
      </c>
      <c r="AU335" s="17" t="s">
        <v>82</v>
      </c>
    </row>
    <row r="336" s="2" customFormat="1" ht="21.75" customHeight="1">
      <c r="A336" s="38"/>
      <c r="B336" s="39"/>
      <c r="C336" s="197" t="s">
        <v>552</v>
      </c>
      <c r="D336" s="197" t="s">
        <v>123</v>
      </c>
      <c r="E336" s="198" t="s">
        <v>553</v>
      </c>
      <c r="F336" s="199" t="s">
        <v>554</v>
      </c>
      <c r="G336" s="200" t="s">
        <v>280</v>
      </c>
      <c r="H336" s="201">
        <v>2</v>
      </c>
      <c r="I336" s="202"/>
      <c r="J336" s="203">
        <f>ROUND(I336*H336,2)</f>
        <v>0</v>
      </c>
      <c r="K336" s="199" t="s">
        <v>127</v>
      </c>
      <c r="L336" s="44"/>
      <c r="M336" s="204" t="s">
        <v>19</v>
      </c>
      <c r="N336" s="205" t="s">
        <v>46</v>
      </c>
      <c r="O336" s="84"/>
      <c r="P336" s="206">
        <f>O336*H336</f>
        <v>0</v>
      </c>
      <c r="Q336" s="206">
        <v>0</v>
      </c>
      <c r="R336" s="206">
        <f>Q336*H336</f>
        <v>0</v>
      </c>
      <c r="S336" s="206">
        <v>0</v>
      </c>
      <c r="T336" s="207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08" t="s">
        <v>233</v>
      </c>
      <c r="AT336" s="208" t="s">
        <v>123</v>
      </c>
      <c r="AU336" s="208" t="s">
        <v>82</v>
      </c>
      <c r="AY336" s="17" t="s">
        <v>121</v>
      </c>
      <c r="BE336" s="209">
        <f>IF(N336="základní",J336,0)</f>
        <v>0</v>
      </c>
      <c r="BF336" s="209">
        <f>IF(N336="snížená",J336,0)</f>
        <v>0</v>
      </c>
      <c r="BG336" s="209">
        <f>IF(N336="zákl. přenesená",J336,0)</f>
        <v>0</v>
      </c>
      <c r="BH336" s="209">
        <f>IF(N336="sníž. přenesená",J336,0)</f>
        <v>0</v>
      </c>
      <c r="BI336" s="209">
        <f>IF(N336="nulová",J336,0)</f>
        <v>0</v>
      </c>
      <c r="BJ336" s="17" t="s">
        <v>80</v>
      </c>
      <c r="BK336" s="209">
        <f>ROUND(I336*H336,2)</f>
        <v>0</v>
      </c>
      <c r="BL336" s="17" t="s">
        <v>233</v>
      </c>
      <c r="BM336" s="208" t="s">
        <v>555</v>
      </c>
    </row>
    <row r="337" s="2" customFormat="1">
      <c r="A337" s="38"/>
      <c r="B337" s="39"/>
      <c r="C337" s="40"/>
      <c r="D337" s="210" t="s">
        <v>130</v>
      </c>
      <c r="E337" s="40"/>
      <c r="F337" s="211" t="s">
        <v>556</v>
      </c>
      <c r="G337" s="40"/>
      <c r="H337" s="40"/>
      <c r="I337" s="212"/>
      <c r="J337" s="40"/>
      <c r="K337" s="40"/>
      <c r="L337" s="44"/>
      <c r="M337" s="213"/>
      <c r="N337" s="214"/>
      <c r="O337" s="84"/>
      <c r="P337" s="84"/>
      <c r="Q337" s="84"/>
      <c r="R337" s="84"/>
      <c r="S337" s="84"/>
      <c r="T337" s="85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T337" s="17" t="s">
        <v>130</v>
      </c>
      <c r="AU337" s="17" t="s">
        <v>82</v>
      </c>
    </row>
    <row r="338" s="2" customFormat="1">
      <c r="A338" s="38"/>
      <c r="B338" s="39"/>
      <c r="C338" s="40"/>
      <c r="D338" s="215" t="s">
        <v>132</v>
      </c>
      <c r="E338" s="40"/>
      <c r="F338" s="216" t="s">
        <v>557</v>
      </c>
      <c r="G338" s="40"/>
      <c r="H338" s="40"/>
      <c r="I338" s="212"/>
      <c r="J338" s="40"/>
      <c r="K338" s="40"/>
      <c r="L338" s="44"/>
      <c r="M338" s="213"/>
      <c r="N338" s="214"/>
      <c r="O338" s="84"/>
      <c r="P338" s="84"/>
      <c r="Q338" s="84"/>
      <c r="R338" s="84"/>
      <c r="S338" s="84"/>
      <c r="T338" s="85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T338" s="17" t="s">
        <v>132</v>
      </c>
      <c r="AU338" s="17" t="s">
        <v>82</v>
      </c>
    </row>
    <row r="339" s="2" customFormat="1" ht="24.15" customHeight="1">
      <c r="A339" s="38"/>
      <c r="B339" s="39"/>
      <c r="C339" s="197" t="s">
        <v>558</v>
      </c>
      <c r="D339" s="197" t="s">
        <v>123</v>
      </c>
      <c r="E339" s="198" t="s">
        <v>559</v>
      </c>
      <c r="F339" s="199" t="s">
        <v>560</v>
      </c>
      <c r="G339" s="200" t="s">
        <v>181</v>
      </c>
      <c r="H339" s="201">
        <v>0.002</v>
      </c>
      <c r="I339" s="202"/>
      <c r="J339" s="203">
        <f>ROUND(I339*H339,2)</f>
        <v>0</v>
      </c>
      <c r="K339" s="199" t="s">
        <v>127</v>
      </c>
      <c r="L339" s="44"/>
      <c r="M339" s="204" t="s">
        <v>19</v>
      </c>
      <c r="N339" s="205" t="s">
        <v>46</v>
      </c>
      <c r="O339" s="84"/>
      <c r="P339" s="206">
        <f>O339*H339</f>
        <v>0</v>
      </c>
      <c r="Q339" s="206">
        <v>0</v>
      </c>
      <c r="R339" s="206">
        <f>Q339*H339</f>
        <v>0</v>
      </c>
      <c r="S339" s="206">
        <v>0</v>
      </c>
      <c r="T339" s="207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08" t="s">
        <v>233</v>
      </c>
      <c r="AT339" s="208" t="s">
        <v>123</v>
      </c>
      <c r="AU339" s="208" t="s">
        <v>82</v>
      </c>
      <c r="AY339" s="17" t="s">
        <v>121</v>
      </c>
      <c r="BE339" s="209">
        <f>IF(N339="základní",J339,0)</f>
        <v>0</v>
      </c>
      <c r="BF339" s="209">
        <f>IF(N339="snížená",J339,0)</f>
        <v>0</v>
      </c>
      <c r="BG339" s="209">
        <f>IF(N339="zákl. přenesená",J339,0)</f>
        <v>0</v>
      </c>
      <c r="BH339" s="209">
        <f>IF(N339="sníž. přenesená",J339,0)</f>
        <v>0</v>
      </c>
      <c r="BI339" s="209">
        <f>IF(N339="nulová",J339,0)</f>
        <v>0</v>
      </c>
      <c r="BJ339" s="17" t="s">
        <v>80</v>
      </c>
      <c r="BK339" s="209">
        <f>ROUND(I339*H339,2)</f>
        <v>0</v>
      </c>
      <c r="BL339" s="17" t="s">
        <v>233</v>
      </c>
      <c r="BM339" s="208" t="s">
        <v>561</v>
      </c>
    </row>
    <row r="340" s="2" customFormat="1">
      <c r="A340" s="38"/>
      <c r="B340" s="39"/>
      <c r="C340" s="40"/>
      <c r="D340" s="210" t="s">
        <v>130</v>
      </c>
      <c r="E340" s="40"/>
      <c r="F340" s="211" t="s">
        <v>562</v>
      </c>
      <c r="G340" s="40"/>
      <c r="H340" s="40"/>
      <c r="I340" s="212"/>
      <c r="J340" s="40"/>
      <c r="K340" s="40"/>
      <c r="L340" s="44"/>
      <c r="M340" s="213"/>
      <c r="N340" s="214"/>
      <c r="O340" s="84"/>
      <c r="P340" s="84"/>
      <c r="Q340" s="84"/>
      <c r="R340" s="84"/>
      <c r="S340" s="84"/>
      <c r="T340" s="85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T340" s="17" t="s">
        <v>130</v>
      </c>
      <c r="AU340" s="17" t="s">
        <v>82</v>
      </c>
    </row>
    <row r="341" s="2" customFormat="1">
      <c r="A341" s="38"/>
      <c r="B341" s="39"/>
      <c r="C341" s="40"/>
      <c r="D341" s="215" t="s">
        <v>132</v>
      </c>
      <c r="E341" s="40"/>
      <c r="F341" s="216" t="s">
        <v>563</v>
      </c>
      <c r="G341" s="40"/>
      <c r="H341" s="40"/>
      <c r="I341" s="212"/>
      <c r="J341" s="40"/>
      <c r="K341" s="40"/>
      <c r="L341" s="44"/>
      <c r="M341" s="213"/>
      <c r="N341" s="214"/>
      <c r="O341" s="84"/>
      <c r="P341" s="84"/>
      <c r="Q341" s="84"/>
      <c r="R341" s="84"/>
      <c r="S341" s="84"/>
      <c r="T341" s="85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T341" s="17" t="s">
        <v>132</v>
      </c>
      <c r="AU341" s="17" t="s">
        <v>82</v>
      </c>
    </row>
    <row r="342" s="2" customFormat="1" ht="24.15" customHeight="1">
      <c r="A342" s="38"/>
      <c r="B342" s="39"/>
      <c r="C342" s="197" t="s">
        <v>564</v>
      </c>
      <c r="D342" s="197" t="s">
        <v>123</v>
      </c>
      <c r="E342" s="198" t="s">
        <v>565</v>
      </c>
      <c r="F342" s="199" t="s">
        <v>566</v>
      </c>
      <c r="G342" s="200" t="s">
        <v>181</v>
      </c>
      <c r="H342" s="201">
        <v>0.002</v>
      </c>
      <c r="I342" s="202"/>
      <c r="J342" s="203">
        <f>ROUND(I342*H342,2)</f>
        <v>0</v>
      </c>
      <c r="K342" s="199" t="s">
        <v>127</v>
      </c>
      <c r="L342" s="44"/>
      <c r="M342" s="204" t="s">
        <v>19</v>
      </c>
      <c r="N342" s="205" t="s">
        <v>46</v>
      </c>
      <c r="O342" s="84"/>
      <c r="P342" s="206">
        <f>O342*H342</f>
        <v>0</v>
      </c>
      <c r="Q342" s="206">
        <v>0</v>
      </c>
      <c r="R342" s="206">
        <f>Q342*H342</f>
        <v>0</v>
      </c>
      <c r="S342" s="206">
        <v>0</v>
      </c>
      <c r="T342" s="207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08" t="s">
        <v>233</v>
      </c>
      <c r="AT342" s="208" t="s">
        <v>123</v>
      </c>
      <c r="AU342" s="208" t="s">
        <v>82</v>
      </c>
      <c r="AY342" s="17" t="s">
        <v>121</v>
      </c>
      <c r="BE342" s="209">
        <f>IF(N342="základní",J342,0)</f>
        <v>0</v>
      </c>
      <c r="BF342" s="209">
        <f>IF(N342="snížená",J342,0)</f>
        <v>0</v>
      </c>
      <c r="BG342" s="209">
        <f>IF(N342="zákl. přenesená",J342,0)</f>
        <v>0</v>
      </c>
      <c r="BH342" s="209">
        <f>IF(N342="sníž. přenesená",J342,0)</f>
        <v>0</v>
      </c>
      <c r="BI342" s="209">
        <f>IF(N342="nulová",J342,0)</f>
        <v>0</v>
      </c>
      <c r="BJ342" s="17" t="s">
        <v>80</v>
      </c>
      <c r="BK342" s="209">
        <f>ROUND(I342*H342,2)</f>
        <v>0</v>
      </c>
      <c r="BL342" s="17" t="s">
        <v>233</v>
      </c>
      <c r="BM342" s="208" t="s">
        <v>567</v>
      </c>
    </row>
    <row r="343" s="2" customFormat="1">
      <c r="A343" s="38"/>
      <c r="B343" s="39"/>
      <c r="C343" s="40"/>
      <c r="D343" s="210" t="s">
        <v>130</v>
      </c>
      <c r="E343" s="40"/>
      <c r="F343" s="211" t="s">
        <v>568</v>
      </c>
      <c r="G343" s="40"/>
      <c r="H343" s="40"/>
      <c r="I343" s="212"/>
      <c r="J343" s="40"/>
      <c r="K343" s="40"/>
      <c r="L343" s="44"/>
      <c r="M343" s="213"/>
      <c r="N343" s="214"/>
      <c r="O343" s="84"/>
      <c r="P343" s="84"/>
      <c r="Q343" s="84"/>
      <c r="R343" s="84"/>
      <c r="S343" s="84"/>
      <c r="T343" s="85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T343" s="17" t="s">
        <v>130</v>
      </c>
      <c r="AU343" s="17" t="s">
        <v>82</v>
      </c>
    </row>
    <row r="344" s="2" customFormat="1">
      <c r="A344" s="38"/>
      <c r="B344" s="39"/>
      <c r="C344" s="40"/>
      <c r="D344" s="215" t="s">
        <v>132</v>
      </c>
      <c r="E344" s="40"/>
      <c r="F344" s="216" t="s">
        <v>569</v>
      </c>
      <c r="G344" s="40"/>
      <c r="H344" s="40"/>
      <c r="I344" s="212"/>
      <c r="J344" s="40"/>
      <c r="K344" s="40"/>
      <c r="L344" s="44"/>
      <c r="M344" s="213"/>
      <c r="N344" s="214"/>
      <c r="O344" s="84"/>
      <c r="P344" s="84"/>
      <c r="Q344" s="84"/>
      <c r="R344" s="84"/>
      <c r="S344" s="84"/>
      <c r="T344" s="85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T344" s="17" t="s">
        <v>132</v>
      </c>
      <c r="AU344" s="17" t="s">
        <v>82</v>
      </c>
    </row>
    <row r="345" s="12" customFormat="1" ht="22.8" customHeight="1">
      <c r="A345" s="12"/>
      <c r="B345" s="181"/>
      <c r="C345" s="182"/>
      <c r="D345" s="183" t="s">
        <v>74</v>
      </c>
      <c r="E345" s="195" t="s">
        <v>570</v>
      </c>
      <c r="F345" s="195" t="s">
        <v>571</v>
      </c>
      <c r="G345" s="182"/>
      <c r="H345" s="182"/>
      <c r="I345" s="185"/>
      <c r="J345" s="196">
        <f>BK345</f>
        <v>0</v>
      </c>
      <c r="K345" s="182"/>
      <c r="L345" s="187"/>
      <c r="M345" s="188"/>
      <c r="N345" s="189"/>
      <c r="O345" s="189"/>
      <c r="P345" s="190">
        <f>SUM(P346:P368)</f>
        <v>0</v>
      </c>
      <c r="Q345" s="189"/>
      <c r="R345" s="190">
        <f>SUM(R346:R368)</f>
        <v>1.792835</v>
      </c>
      <c r="S345" s="189"/>
      <c r="T345" s="191">
        <f>SUM(T346:T368)</f>
        <v>0</v>
      </c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R345" s="192" t="s">
        <v>82</v>
      </c>
      <c r="AT345" s="193" t="s">
        <v>74</v>
      </c>
      <c r="AU345" s="193" t="s">
        <v>80</v>
      </c>
      <c r="AY345" s="192" t="s">
        <v>121</v>
      </c>
      <c r="BK345" s="194">
        <f>SUM(BK346:BK368)</f>
        <v>0</v>
      </c>
    </row>
    <row r="346" s="2" customFormat="1" ht="24.15" customHeight="1">
      <c r="A346" s="38"/>
      <c r="B346" s="39"/>
      <c r="C346" s="197" t="s">
        <v>572</v>
      </c>
      <c r="D346" s="197" t="s">
        <v>123</v>
      </c>
      <c r="E346" s="198" t="s">
        <v>573</v>
      </c>
      <c r="F346" s="199" t="s">
        <v>574</v>
      </c>
      <c r="G346" s="200" t="s">
        <v>272</v>
      </c>
      <c r="H346" s="201">
        <v>29</v>
      </c>
      <c r="I346" s="202"/>
      <c r="J346" s="203">
        <f>ROUND(I346*H346,2)</f>
        <v>0</v>
      </c>
      <c r="K346" s="199" t="s">
        <v>127</v>
      </c>
      <c r="L346" s="44"/>
      <c r="M346" s="204" t="s">
        <v>19</v>
      </c>
      <c r="N346" s="205" t="s">
        <v>46</v>
      </c>
      <c r="O346" s="84"/>
      <c r="P346" s="206">
        <f>O346*H346</f>
        <v>0</v>
      </c>
      <c r="Q346" s="206">
        <v>0</v>
      </c>
      <c r="R346" s="206">
        <f>Q346*H346</f>
        <v>0</v>
      </c>
      <c r="S346" s="206">
        <v>0</v>
      </c>
      <c r="T346" s="207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08" t="s">
        <v>233</v>
      </c>
      <c r="AT346" s="208" t="s">
        <v>123</v>
      </c>
      <c r="AU346" s="208" t="s">
        <v>82</v>
      </c>
      <c r="AY346" s="17" t="s">
        <v>121</v>
      </c>
      <c r="BE346" s="209">
        <f>IF(N346="základní",J346,0)</f>
        <v>0</v>
      </c>
      <c r="BF346" s="209">
        <f>IF(N346="snížená",J346,0)</f>
        <v>0</v>
      </c>
      <c r="BG346" s="209">
        <f>IF(N346="zákl. přenesená",J346,0)</f>
        <v>0</v>
      </c>
      <c r="BH346" s="209">
        <f>IF(N346="sníž. přenesená",J346,0)</f>
        <v>0</v>
      </c>
      <c r="BI346" s="209">
        <f>IF(N346="nulová",J346,0)</f>
        <v>0</v>
      </c>
      <c r="BJ346" s="17" t="s">
        <v>80</v>
      </c>
      <c r="BK346" s="209">
        <f>ROUND(I346*H346,2)</f>
        <v>0</v>
      </c>
      <c r="BL346" s="17" t="s">
        <v>233</v>
      </c>
      <c r="BM346" s="208" t="s">
        <v>575</v>
      </c>
    </row>
    <row r="347" s="2" customFormat="1">
      <c r="A347" s="38"/>
      <c r="B347" s="39"/>
      <c r="C347" s="40"/>
      <c r="D347" s="210" t="s">
        <v>130</v>
      </c>
      <c r="E347" s="40"/>
      <c r="F347" s="211" t="s">
        <v>576</v>
      </c>
      <c r="G347" s="40"/>
      <c r="H347" s="40"/>
      <c r="I347" s="212"/>
      <c r="J347" s="40"/>
      <c r="K347" s="40"/>
      <c r="L347" s="44"/>
      <c r="M347" s="213"/>
      <c r="N347" s="214"/>
      <c r="O347" s="84"/>
      <c r="P347" s="84"/>
      <c r="Q347" s="84"/>
      <c r="R347" s="84"/>
      <c r="S347" s="84"/>
      <c r="T347" s="85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T347" s="17" t="s">
        <v>130</v>
      </c>
      <c r="AU347" s="17" t="s">
        <v>82</v>
      </c>
    </row>
    <row r="348" s="2" customFormat="1">
      <c r="A348" s="38"/>
      <c r="B348" s="39"/>
      <c r="C348" s="40"/>
      <c r="D348" s="215" t="s">
        <v>132</v>
      </c>
      <c r="E348" s="40"/>
      <c r="F348" s="216" t="s">
        <v>577</v>
      </c>
      <c r="G348" s="40"/>
      <c r="H348" s="40"/>
      <c r="I348" s="212"/>
      <c r="J348" s="40"/>
      <c r="K348" s="40"/>
      <c r="L348" s="44"/>
      <c r="M348" s="213"/>
      <c r="N348" s="214"/>
      <c r="O348" s="84"/>
      <c r="P348" s="84"/>
      <c r="Q348" s="84"/>
      <c r="R348" s="84"/>
      <c r="S348" s="84"/>
      <c r="T348" s="85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T348" s="17" t="s">
        <v>132</v>
      </c>
      <c r="AU348" s="17" t="s">
        <v>82</v>
      </c>
    </row>
    <row r="349" s="2" customFormat="1" ht="16.5" customHeight="1">
      <c r="A349" s="38"/>
      <c r="B349" s="39"/>
      <c r="C349" s="239" t="s">
        <v>578</v>
      </c>
      <c r="D349" s="239" t="s">
        <v>178</v>
      </c>
      <c r="E349" s="240" t="s">
        <v>579</v>
      </c>
      <c r="F349" s="241" t="s">
        <v>580</v>
      </c>
      <c r="G349" s="242" t="s">
        <v>181</v>
      </c>
      <c r="H349" s="243">
        <v>0.056000000000000001</v>
      </c>
      <c r="I349" s="244"/>
      <c r="J349" s="245">
        <f>ROUND(I349*H349,2)</f>
        <v>0</v>
      </c>
      <c r="K349" s="241" t="s">
        <v>127</v>
      </c>
      <c r="L349" s="246"/>
      <c r="M349" s="247" t="s">
        <v>19</v>
      </c>
      <c r="N349" s="248" t="s">
        <v>46</v>
      </c>
      <c r="O349" s="84"/>
      <c r="P349" s="206">
        <f>O349*H349</f>
        <v>0</v>
      </c>
      <c r="Q349" s="206">
        <v>1</v>
      </c>
      <c r="R349" s="206">
        <f>Q349*H349</f>
        <v>0.056000000000000001</v>
      </c>
      <c r="S349" s="206">
        <v>0</v>
      </c>
      <c r="T349" s="207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08" t="s">
        <v>338</v>
      </c>
      <c r="AT349" s="208" t="s">
        <v>178</v>
      </c>
      <c r="AU349" s="208" t="s">
        <v>82</v>
      </c>
      <c r="AY349" s="17" t="s">
        <v>121</v>
      </c>
      <c r="BE349" s="209">
        <f>IF(N349="základní",J349,0)</f>
        <v>0</v>
      </c>
      <c r="BF349" s="209">
        <f>IF(N349="snížená",J349,0)</f>
        <v>0</v>
      </c>
      <c r="BG349" s="209">
        <f>IF(N349="zákl. přenesená",J349,0)</f>
        <v>0</v>
      </c>
      <c r="BH349" s="209">
        <f>IF(N349="sníž. přenesená",J349,0)</f>
        <v>0</v>
      </c>
      <c r="BI349" s="209">
        <f>IF(N349="nulová",J349,0)</f>
        <v>0</v>
      </c>
      <c r="BJ349" s="17" t="s">
        <v>80</v>
      </c>
      <c r="BK349" s="209">
        <f>ROUND(I349*H349,2)</f>
        <v>0</v>
      </c>
      <c r="BL349" s="17" t="s">
        <v>233</v>
      </c>
      <c r="BM349" s="208" t="s">
        <v>581</v>
      </c>
    </row>
    <row r="350" s="2" customFormat="1">
      <c r="A350" s="38"/>
      <c r="B350" s="39"/>
      <c r="C350" s="40"/>
      <c r="D350" s="210" t="s">
        <v>130</v>
      </c>
      <c r="E350" s="40"/>
      <c r="F350" s="211" t="s">
        <v>580</v>
      </c>
      <c r="G350" s="40"/>
      <c r="H350" s="40"/>
      <c r="I350" s="212"/>
      <c r="J350" s="40"/>
      <c r="K350" s="40"/>
      <c r="L350" s="44"/>
      <c r="M350" s="213"/>
      <c r="N350" s="214"/>
      <c r="O350" s="84"/>
      <c r="P350" s="84"/>
      <c r="Q350" s="84"/>
      <c r="R350" s="84"/>
      <c r="S350" s="84"/>
      <c r="T350" s="85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T350" s="17" t="s">
        <v>130</v>
      </c>
      <c r="AU350" s="17" t="s">
        <v>82</v>
      </c>
    </row>
    <row r="351" s="2" customFormat="1">
      <c r="A351" s="38"/>
      <c r="B351" s="39"/>
      <c r="C351" s="40"/>
      <c r="D351" s="215" t="s">
        <v>132</v>
      </c>
      <c r="E351" s="40"/>
      <c r="F351" s="216" t="s">
        <v>582</v>
      </c>
      <c r="G351" s="40"/>
      <c r="H351" s="40"/>
      <c r="I351" s="212"/>
      <c r="J351" s="40"/>
      <c r="K351" s="40"/>
      <c r="L351" s="44"/>
      <c r="M351" s="213"/>
      <c r="N351" s="214"/>
      <c r="O351" s="84"/>
      <c r="P351" s="84"/>
      <c r="Q351" s="84"/>
      <c r="R351" s="84"/>
      <c r="S351" s="84"/>
      <c r="T351" s="85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T351" s="17" t="s">
        <v>132</v>
      </c>
      <c r="AU351" s="17" t="s">
        <v>82</v>
      </c>
    </row>
    <row r="352" s="13" customFormat="1">
      <c r="A352" s="13"/>
      <c r="B352" s="217"/>
      <c r="C352" s="218"/>
      <c r="D352" s="210" t="s">
        <v>134</v>
      </c>
      <c r="E352" s="219" t="s">
        <v>19</v>
      </c>
      <c r="F352" s="220" t="s">
        <v>583</v>
      </c>
      <c r="G352" s="218"/>
      <c r="H352" s="221">
        <v>0.051999999999999998</v>
      </c>
      <c r="I352" s="222"/>
      <c r="J352" s="218"/>
      <c r="K352" s="218"/>
      <c r="L352" s="223"/>
      <c r="M352" s="224"/>
      <c r="N352" s="225"/>
      <c r="O352" s="225"/>
      <c r="P352" s="225"/>
      <c r="Q352" s="225"/>
      <c r="R352" s="225"/>
      <c r="S352" s="225"/>
      <c r="T352" s="226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27" t="s">
        <v>134</v>
      </c>
      <c r="AU352" s="227" t="s">
        <v>82</v>
      </c>
      <c r="AV352" s="13" t="s">
        <v>82</v>
      </c>
      <c r="AW352" s="13" t="s">
        <v>36</v>
      </c>
      <c r="AX352" s="13" t="s">
        <v>80</v>
      </c>
      <c r="AY352" s="227" t="s">
        <v>121</v>
      </c>
    </row>
    <row r="353" s="13" customFormat="1">
      <c r="A353" s="13"/>
      <c r="B353" s="217"/>
      <c r="C353" s="218"/>
      <c r="D353" s="210" t="s">
        <v>134</v>
      </c>
      <c r="E353" s="218"/>
      <c r="F353" s="220" t="s">
        <v>584</v>
      </c>
      <c r="G353" s="218"/>
      <c r="H353" s="221">
        <v>0.056000000000000001</v>
      </c>
      <c r="I353" s="222"/>
      <c r="J353" s="218"/>
      <c r="K353" s="218"/>
      <c r="L353" s="223"/>
      <c r="M353" s="224"/>
      <c r="N353" s="225"/>
      <c r="O353" s="225"/>
      <c r="P353" s="225"/>
      <c r="Q353" s="225"/>
      <c r="R353" s="225"/>
      <c r="S353" s="225"/>
      <c r="T353" s="226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27" t="s">
        <v>134</v>
      </c>
      <c r="AU353" s="227" t="s">
        <v>82</v>
      </c>
      <c r="AV353" s="13" t="s">
        <v>82</v>
      </c>
      <c r="AW353" s="13" t="s">
        <v>4</v>
      </c>
      <c r="AX353" s="13" t="s">
        <v>80</v>
      </c>
      <c r="AY353" s="227" t="s">
        <v>121</v>
      </c>
    </row>
    <row r="354" s="2" customFormat="1" ht="24.15" customHeight="1">
      <c r="A354" s="38"/>
      <c r="B354" s="39"/>
      <c r="C354" s="197" t="s">
        <v>585</v>
      </c>
      <c r="D354" s="197" t="s">
        <v>123</v>
      </c>
      <c r="E354" s="198" t="s">
        <v>586</v>
      </c>
      <c r="F354" s="199" t="s">
        <v>587</v>
      </c>
      <c r="G354" s="200" t="s">
        <v>588</v>
      </c>
      <c r="H354" s="201">
        <v>1536.7000000000001</v>
      </c>
      <c r="I354" s="202"/>
      <c r="J354" s="203">
        <f>ROUND(I354*H354,2)</f>
        <v>0</v>
      </c>
      <c r="K354" s="199" t="s">
        <v>127</v>
      </c>
      <c r="L354" s="44"/>
      <c r="M354" s="204" t="s">
        <v>19</v>
      </c>
      <c r="N354" s="205" t="s">
        <v>46</v>
      </c>
      <c r="O354" s="84"/>
      <c r="P354" s="206">
        <f>O354*H354</f>
        <v>0</v>
      </c>
      <c r="Q354" s="206">
        <v>5.0000000000000002E-05</v>
      </c>
      <c r="R354" s="206">
        <f>Q354*H354</f>
        <v>0.076835000000000001</v>
      </c>
      <c r="S354" s="206">
        <v>0</v>
      </c>
      <c r="T354" s="207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08" t="s">
        <v>233</v>
      </c>
      <c r="AT354" s="208" t="s">
        <v>123</v>
      </c>
      <c r="AU354" s="208" t="s">
        <v>82</v>
      </c>
      <c r="AY354" s="17" t="s">
        <v>121</v>
      </c>
      <c r="BE354" s="209">
        <f>IF(N354="základní",J354,0)</f>
        <v>0</v>
      </c>
      <c r="BF354" s="209">
        <f>IF(N354="snížená",J354,0)</f>
        <v>0</v>
      </c>
      <c r="BG354" s="209">
        <f>IF(N354="zákl. přenesená",J354,0)</f>
        <v>0</v>
      </c>
      <c r="BH354" s="209">
        <f>IF(N354="sníž. přenesená",J354,0)</f>
        <v>0</v>
      </c>
      <c r="BI354" s="209">
        <f>IF(N354="nulová",J354,0)</f>
        <v>0</v>
      </c>
      <c r="BJ354" s="17" t="s">
        <v>80</v>
      </c>
      <c r="BK354" s="209">
        <f>ROUND(I354*H354,2)</f>
        <v>0</v>
      </c>
      <c r="BL354" s="17" t="s">
        <v>233</v>
      </c>
      <c r="BM354" s="208" t="s">
        <v>589</v>
      </c>
    </row>
    <row r="355" s="2" customFormat="1">
      <c r="A355" s="38"/>
      <c r="B355" s="39"/>
      <c r="C355" s="40"/>
      <c r="D355" s="210" t="s">
        <v>130</v>
      </c>
      <c r="E355" s="40"/>
      <c r="F355" s="211" t="s">
        <v>590</v>
      </c>
      <c r="G355" s="40"/>
      <c r="H355" s="40"/>
      <c r="I355" s="212"/>
      <c r="J355" s="40"/>
      <c r="K355" s="40"/>
      <c r="L355" s="44"/>
      <c r="M355" s="213"/>
      <c r="N355" s="214"/>
      <c r="O355" s="84"/>
      <c r="P355" s="84"/>
      <c r="Q355" s="84"/>
      <c r="R355" s="84"/>
      <c r="S355" s="84"/>
      <c r="T355" s="85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T355" s="17" t="s">
        <v>130</v>
      </c>
      <c r="AU355" s="17" t="s">
        <v>82</v>
      </c>
    </row>
    <row r="356" s="2" customFormat="1">
      <c r="A356" s="38"/>
      <c r="B356" s="39"/>
      <c r="C356" s="40"/>
      <c r="D356" s="215" t="s">
        <v>132</v>
      </c>
      <c r="E356" s="40"/>
      <c r="F356" s="216" t="s">
        <v>591</v>
      </c>
      <c r="G356" s="40"/>
      <c r="H356" s="40"/>
      <c r="I356" s="212"/>
      <c r="J356" s="40"/>
      <c r="K356" s="40"/>
      <c r="L356" s="44"/>
      <c r="M356" s="213"/>
      <c r="N356" s="214"/>
      <c r="O356" s="84"/>
      <c r="P356" s="84"/>
      <c r="Q356" s="84"/>
      <c r="R356" s="84"/>
      <c r="S356" s="84"/>
      <c r="T356" s="85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T356" s="17" t="s">
        <v>132</v>
      </c>
      <c r="AU356" s="17" t="s">
        <v>82</v>
      </c>
    </row>
    <row r="357" s="13" customFormat="1">
      <c r="A357" s="13"/>
      <c r="B357" s="217"/>
      <c r="C357" s="218"/>
      <c r="D357" s="210" t="s">
        <v>134</v>
      </c>
      <c r="E357" s="219" t="s">
        <v>19</v>
      </c>
      <c r="F357" s="220" t="s">
        <v>592</v>
      </c>
      <c r="G357" s="218"/>
      <c r="H357" s="221">
        <v>1536.7000000000001</v>
      </c>
      <c r="I357" s="222"/>
      <c r="J357" s="218"/>
      <c r="K357" s="218"/>
      <c r="L357" s="223"/>
      <c r="M357" s="224"/>
      <c r="N357" s="225"/>
      <c r="O357" s="225"/>
      <c r="P357" s="225"/>
      <c r="Q357" s="225"/>
      <c r="R357" s="225"/>
      <c r="S357" s="225"/>
      <c r="T357" s="226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27" t="s">
        <v>134</v>
      </c>
      <c r="AU357" s="227" t="s">
        <v>82</v>
      </c>
      <c r="AV357" s="13" t="s">
        <v>82</v>
      </c>
      <c r="AW357" s="13" t="s">
        <v>36</v>
      </c>
      <c r="AX357" s="13" t="s">
        <v>80</v>
      </c>
      <c r="AY357" s="227" t="s">
        <v>121</v>
      </c>
    </row>
    <row r="358" s="2" customFormat="1" ht="16.5" customHeight="1">
      <c r="A358" s="38"/>
      <c r="B358" s="39"/>
      <c r="C358" s="239" t="s">
        <v>593</v>
      </c>
      <c r="D358" s="239" t="s">
        <v>178</v>
      </c>
      <c r="E358" s="240" t="s">
        <v>594</v>
      </c>
      <c r="F358" s="241" t="s">
        <v>595</v>
      </c>
      <c r="G358" s="242" t="s">
        <v>181</v>
      </c>
      <c r="H358" s="243">
        <v>1.6599999999999999</v>
      </c>
      <c r="I358" s="244"/>
      <c r="J358" s="245">
        <f>ROUND(I358*H358,2)</f>
        <v>0</v>
      </c>
      <c r="K358" s="241" t="s">
        <v>127</v>
      </c>
      <c r="L358" s="246"/>
      <c r="M358" s="247" t="s">
        <v>19</v>
      </c>
      <c r="N358" s="248" t="s">
        <v>46</v>
      </c>
      <c r="O358" s="84"/>
      <c r="P358" s="206">
        <f>O358*H358</f>
        <v>0</v>
      </c>
      <c r="Q358" s="206">
        <v>1</v>
      </c>
      <c r="R358" s="206">
        <f>Q358*H358</f>
        <v>1.6599999999999999</v>
      </c>
      <c r="S358" s="206">
        <v>0</v>
      </c>
      <c r="T358" s="207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08" t="s">
        <v>338</v>
      </c>
      <c r="AT358" s="208" t="s">
        <v>178</v>
      </c>
      <c r="AU358" s="208" t="s">
        <v>82</v>
      </c>
      <c r="AY358" s="17" t="s">
        <v>121</v>
      </c>
      <c r="BE358" s="209">
        <f>IF(N358="základní",J358,0)</f>
        <v>0</v>
      </c>
      <c r="BF358" s="209">
        <f>IF(N358="snížená",J358,0)</f>
        <v>0</v>
      </c>
      <c r="BG358" s="209">
        <f>IF(N358="zákl. přenesená",J358,0)</f>
        <v>0</v>
      </c>
      <c r="BH358" s="209">
        <f>IF(N358="sníž. přenesená",J358,0)</f>
        <v>0</v>
      </c>
      <c r="BI358" s="209">
        <f>IF(N358="nulová",J358,0)</f>
        <v>0</v>
      </c>
      <c r="BJ358" s="17" t="s">
        <v>80</v>
      </c>
      <c r="BK358" s="209">
        <f>ROUND(I358*H358,2)</f>
        <v>0</v>
      </c>
      <c r="BL358" s="17" t="s">
        <v>233</v>
      </c>
      <c r="BM358" s="208" t="s">
        <v>596</v>
      </c>
    </row>
    <row r="359" s="2" customFormat="1">
      <c r="A359" s="38"/>
      <c r="B359" s="39"/>
      <c r="C359" s="40"/>
      <c r="D359" s="210" t="s">
        <v>130</v>
      </c>
      <c r="E359" s="40"/>
      <c r="F359" s="211" t="s">
        <v>595</v>
      </c>
      <c r="G359" s="40"/>
      <c r="H359" s="40"/>
      <c r="I359" s="212"/>
      <c r="J359" s="40"/>
      <c r="K359" s="40"/>
      <c r="L359" s="44"/>
      <c r="M359" s="213"/>
      <c r="N359" s="214"/>
      <c r="O359" s="84"/>
      <c r="P359" s="84"/>
      <c r="Q359" s="84"/>
      <c r="R359" s="84"/>
      <c r="S359" s="84"/>
      <c r="T359" s="85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T359" s="17" t="s">
        <v>130</v>
      </c>
      <c r="AU359" s="17" t="s">
        <v>82</v>
      </c>
    </row>
    <row r="360" s="2" customFormat="1">
      <c r="A360" s="38"/>
      <c r="B360" s="39"/>
      <c r="C360" s="40"/>
      <c r="D360" s="215" t="s">
        <v>132</v>
      </c>
      <c r="E360" s="40"/>
      <c r="F360" s="216" t="s">
        <v>597</v>
      </c>
      <c r="G360" s="40"/>
      <c r="H360" s="40"/>
      <c r="I360" s="212"/>
      <c r="J360" s="40"/>
      <c r="K360" s="40"/>
      <c r="L360" s="44"/>
      <c r="M360" s="213"/>
      <c r="N360" s="214"/>
      <c r="O360" s="84"/>
      <c r="P360" s="84"/>
      <c r="Q360" s="84"/>
      <c r="R360" s="84"/>
      <c r="S360" s="84"/>
      <c r="T360" s="85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T360" s="17" t="s">
        <v>132</v>
      </c>
      <c r="AU360" s="17" t="s">
        <v>82</v>
      </c>
    </row>
    <row r="361" s="13" customFormat="1">
      <c r="A361" s="13"/>
      <c r="B361" s="217"/>
      <c r="C361" s="218"/>
      <c r="D361" s="210" t="s">
        <v>134</v>
      </c>
      <c r="E361" s="219" t="s">
        <v>19</v>
      </c>
      <c r="F361" s="220" t="s">
        <v>598</v>
      </c>
      <c r="G361" s="218"/>
      <c r="H361" s="221">
        <v>1.5369999999999999</v>
      </c>
      <c r="I361" s="222"/>
      <c r="J361" s="218"/>
      <c r="K361" s="218"/>
      <c r="L361" s="223"/>
      <c r="M361" s="224"/>
      <c r="N361" s="225"/>
      <c r="O361" s="225"/>
      <c r="P361" s="225"/>
      <c r="Q361" s="225"/>
      <c r="R361" s="225"/>
      <c r="S361" s="225"/>
      <c r="T361" s="226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27" t="s">
        <v>134</v>
      </c>
      <c r="AU361" s="227" t="s">
        <v>82</v>
      </c>
      <c r="AV361" s="13" t="s">
        <v>82</v>
      </c>
      <c r="AW361" s="13" t="s">
        <v>36</v>
      </c>
      <c r="AX361" s="13" t="s">
        <v>80</v>
      </c>
      <c r="AY361" s="227" t="s">
        <v>121</v>
      </c>
    </row>
    <row r="362" s="13" customFormat="1">
      <c r="A362" s="13"/>
      <c r="B362" s="217"/>
      <c r="C362" s="218"/>
      <c r="D362" s="210" t="s">
        <v>134</v>
      </c>
      <c r="E362" s="218"/>
      <c r="F362" s="220" t="s">
        <v>599</v>
      </c>
      <c r="G362" s="218"/>
      <c r="H362" s="221">
        <v>1.6599999999999999</v>
      </c>
      <c r="I362" s="222"/>
      <c r="J362" s="218"/>
      <c r="K362" s="218"/>
      <c r="L362" s="223"/>
      <c r="M362" s="224"/>
      <c r="N362" s="225"/>
      <c r="O362" s="225"/>
      <c r="P362" s="225"/>
      <c r="Q362" s="225"/>
      <c r="R362" s="225"/>
      <c r="S362" s="225"/>
      <c r="T362" s="226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27" t="s">
        <v>134</v>
      </c>
      <c r="AU362" s="227" t="s">
        <v>82</v>
      </c>
      <c r="AV362" s="13" t="s">
        <v>82</v>
      </c>
      <c r="AW362" s="13" t="s">
        <v>4</v>
      </c>
      <c r="AX362" s="13" t="s">
        <v>80</v>
      </c>
      <c r="AY362" s="227" t="s">
        <v>121</v>
      </c>
    </row>
    <row r="363" s="2" customFormat="1" ht="24.15" customHeight="1">
      <c r="A363" s="38"/>
      <c r="B363" s="39"/>
      <c r="C363" s="197" t="s">
        <v>600</v>
      </c>
      <c r="D363" s="197" t="s">
        <v>123</v>
      </c>
      <c r="E363" s="198" t="s">
        <v>601</v>
      </c>
      <c r="F363" s="199" t="s">
        <v>602</v>
      </c>
      <c r="G363" s="200" t="s">
        <v>181</v>
      </c>
      <c r="H363" s="201">
        <v>1.7929999999999999</v>
      </c>
      <c r="I363" s="202"/>
      <c r="J363" s="203">
        <f>ROUND(I363*H363,2)</f>
        <v>0</v>
      </c>
      <c r="K363" s="199" t="s">
        <v>127</v>
      </c>
      <c r="L363" s="44"/>
      <c r="M363" s="204" t="s">
        <v>19</v>
      </c>
      <c r="N363" s="205" t="s">
        <v>46</v>
      </c>
      <c r="O363" s="84"/>
      <c r="P363" s="206">
        <f>O363*H363</f>
        <v>0</v>
      </c>
      <c r="Q363" s="206">
        <v>0</v>
      </c>
      <c r="R363" s="206">
        <f>Q363*H363</f>
        <v>0</v>
      </c>
      <c r="S363" s="206">
        <v>0</v>
      </c>
      <c r="T363" s="207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208" t="s">
        <v>233</v>
      </c>
      <c r="AT363" s="208" t="s">
        <v>123</v>
      </c>
      <c r="AU363" s="208" t="s">
        <v>82</v>
      </c>
      <c r="AY363" s="17" t="s">
        <v>121</v>
      </c>
      <c r="BE363" s="209">
        <f>IF(N363="základní",J363,0)</f>
        <v>0</v>
      </c>
      <c r="BF363" s="209">
        <f>IF(N363="snížená",J363,0)</f>
        <v>0</v>
      </c>
      <c r="BG363" s="209">
        <f>IF(N363="zákl. přenesená",J363,0)</f>
        <v>0</v>
      </c>
      <c r="BH363" s="209">
        <f>IF(N363="sníž. přenesená",J363,0)</f>
        <v>0</v>
      </c>
      <c r="BI363" s="209">
        <f>IF(N363="nulová",J363,0)</f>
        <v>0</v>
      </c>
      <c r="BJ363" s="17" t="s">
        <v>80</v>
      </c>
      <c r="BK363" s="209">
        <f>ROUND(I363*H363,2)</f>
        <v>0</v>
      </c>
      <c r="BL363" s="17" t="s">
        <v>233</v>
      </c>
      <c r="BM363" s="208" t="s">
        <v>603</v>
      </c>
    </row>
    <row r="364" s="2" customFormat="1">
      <c r="A364" s="38"/>
      <c r="B364" s="39"/>
      <c r="C364" s="40"/>
      <c r="D364" s="210" t="s">
        <v>130</v>
      </c>
      <c r="E364" s="40"/>
      <c r="F364" s="211" t="s">
        <v>604</v>
      </c>
      <c r="G364" s="40"/>
      <c r="H364" s="40"/>
      <c r="I364" s="212"/>
      <c r="J364" s="40"/>
      <c r="K364" s="40"/>
      <c r="L364" s="44"/>
      <c r="M364" s="213"/>
      <c r="N364" s="214"/>
      <c r="O364" s="84"/>
      <c r="P364" s="84"/>
      <c r="Q364" s="84"/>
      <c r="R364" s="84"/>
      <c r="S364" s="84"/>
      <c r="T364" s="85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T364" s="17" t="s">
        <v>130</v>
      </c>
      <c r="AU364" s="17" t="s">
        <v>82</v>
      </c>
    </row>
    <row r="365" s="2" customFormat="1">
      <c r="A365" s="38"/>
      <c r="B365" s="39"/>
      <c r="C365" s="40"/>
      <c r="D365" s="215" t="s">
        <v>132</v>
      </c>
      <c r="E365" s="40"/>
      <c r="F365" s="216" t="s">
        <v>605</v>
      </c>
      <c r="G365" s="40"/>
      <c r="H365" s="40"/>
      <c r="I365" s="212"/>
      <c r="J365" s="40"/>
      <c r="K365" s="40"/>
      <c r="L365" s="44"/>
      <c r="M365" s="213"/>
      <c r="N365" s="214"/>
      <c r="O365" s="84"/>
      <c r="P365" s="84"/>
      <c r="Q365" s="84"/>
      <c r="R365" s="84"/>
      <c r="S365" s="84"/>
      <c r="T365" s="85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T365" s="17" t="s">
        <v>132</v>
      </c>
      <c r="AU365" s="17" t="s">
        <v>82</v>
      </c>
    </row>
    <row r="366" s="2" customFormat="1" ht="24.15" customHeight="1">
      <c r="A366" s="38"/>
      <c r="B366" s="39"/>
      <c r="C366" s="197" t="s">
        <v>606</v>
      </c>
      <c r="D366" s="197" t="s">
        <v>123</v>
      </c>
      <c r="E366" s="198" t="s">
        <v>607</v>
      </c>
      <c r="F366" s="199" t="s">
        <v>608</v>
      </c>
      <c r="G366" s="200" t="s">
        <v>181</v>
      </c>
      <c r="H366" s="201">
        <v>1.7929999999999999</v>
      </c>
      <c r="I366" s="202"/>
      <c r="J366" s="203">
        <f>ROUND(I366*H366,2)</f>
        <v>0</v>
      </c>
      <c r="K366" s="199" t="s">
        <v>127</v>
      </c>
      <c r="L366" s="44"/>
      <c r="M366" s="204" t="s">
        <v>19</v>
      </c>
      <c r="N366" s="205" t="s">
        <v>46</v>
      </c>
      <c r="O366" s="84"/>
      <c r="P366" s="206">
        <f>O366*H366</f>
        <v>0</v>
      </c>
      <c r="Q366" s="206">
        <v>0</v>
      </c>
      <c r="R366" s="206">
        <f>Q366*H366</f>
        <v>0</v>
      </c>
      <c r="S366" s="206">
        <v>0</v>
      </c>
      <c r="T366" s="207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208" t="s">
        <v>233</v>
      </c>
      <c r="AT366" s="208" t="s">
        <v>123</v>
      </c>
      <c r="AU366" s="208" t="s">
        <v>82</v>
      </c>
      <c r="AY366" s="17" t="s">
        <v>121</v>
      </c>
      <c r="BE366" s="209">
        <f>IF(N366="základní",J366,0)</f>
        <v>0</v>
      </c>
      <c r="BF366" s="209">
        <f>IF(N366="snížená",J366,0)</f>
        <v>0</v>
      </c>
      <c r="BG366" s="209">
        <f>IF(N366="zákl. přenesená",J366,0)</f>
        <v>0</v>
      </c>
      <c r="BH366" s="209">
        <f>IF(N366="sníž. přenesená",J366,0)</f>
        <v>0</v>
      </c>
      <c r="BI366" s="209">
        <f>IF(N366="nulová",J366,0)</f>
        <v>0</v>
      </c>
      <c r="BJ366" s="17" t="s">
        <v>80</v>
      </c>
      <c r="BK366" s="209">
        <f>ROUND(I366*H366,2)</f>
        <v>0</v>
      </c>
      <c r="BL366" s="17" t="s">
        <v>233</v>
      </c>
      <c r="BM366" s="208" t="s">
        <v>609</v>
      </c>
    </row>
    <row r="367" s="2" customFormat="1">
      <c r="A367" s="38"/>
      <c r="B367" s="39"/>
      <c r="C367" s="40"/>
      <c r="D367" s="210" t="s">
        <v>130</v>
      </c>
      <c r="E367" s="40"/>
      <c r="F367" s="211" t="s">
        <v>610</v>
      </c>
      <c r="G367" s="40"/>
      <c r="H367" s="40"/>
      <c r="I367" s="212"/>
      <c r="J367" s="40"/>
      <c r="K367" s="40"/>
      <c r="L367" s="44"/>
      <c r="M367" s="213"/>
      <c r="N367" s="214"/>
      <c r="O367" s="84"/>
      <c r="P367" s="84"/>
      <c r="Q367" s="84"/>
      <c r="R367" s="84"/>
      <c r="S367" s="84"/>
      <c r="T367" s="85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T367" s="17" t="s">
        <v>130</v>
      </c>
      <c r="AU367" s="17" t="s">
        <v>82</v>
      </c>
    </row>
    <row r="368" s="2" customFormat="1">
      <c r="A368" s="38"/>
      <c r="B368" s="39"/>
      <c r="C368" s="40"/>
      <c r="D368" s="215" t="s">
        <v>132</v>
      </c>
      <c r="E368" s="40"/>
      <c r="F368" s="216" t="s">
        <v>611</v>
      </c>
      <c r="G368" s="40"/>
      <c r="H368" s="40"/>
      <c r="I368" s="212"/>
      <c r="J368" s="40"/>
      <c r="K368" s="40"/>
      <c r="L368" s="44"/>
      <c r="M368" s="213"/>
      <c r="N368" s="214"/>
      <c r="O368" s="84"/>
      <c r="P368" s="84"/>
      <c r="Q368" s="84"/>
      <c r="R368" s="84"/>
      <c r="S368" s="84"/>
      <c r="T368" s="85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T368" s="17" t="s">
        <v>132</v>
      </c>
      <c r="AU368" s="17" t="s">
        <v>82</v>
      </c>
    </row>
    <row r="369" s="12" customFormat="1" ht="22.8" customHeight="1">
      <c r="A369" s="12"/>
      <c r="B369" s="181"/>
      <c r="C369" s="182"/>
      <c r="D369" s="183" t="s">
        <v>74</v>
      </c>
      <c r="E369" s="195" t="s">
        <v>612</v>
      </c>
      <c r="F369" s="195" t="s">
        <v>613</v>
      </c>
      <c r="G369" s="182"/>
      <c r="H369" s="182"/>
      <c r="I369" s="185"/>
      <c r="J369" s="196">
        <f>BK369</f>
        <v>0</v>
      </c>
      <c r="K369" s="182"/>
      <c r="L369" s="187"/>
      <c r="M369" s="188"/>
      <c r="N369" s="189"/>
      <c r="O369" s="189"/>
      <c r="P369" s="190">
        <f>SUM(P370:P392)</f>
        <v>0</v>
      </c>
      <c r="Q369" s="189"/>
      <c r="R369" s="190">
        <f>SUM(R370:R392)</f>
        <v>0.14184999999999998</v>
      </c>
      <c r="S369" s="189"/>
      <c r="T369" s="191">
        <f>SUM(T370:T392)</f>
        <v>0</v>
      </c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R369" s="192" t="s">
        <v>82</v>
      </c>
      <c r="AT369" s="193" t="s">
        <v>74</v>
      </c>
      <c r="AU369" s="193" t="s">
        <v>80</v>
      </c>
      <c r="AY369" s="192" t="s">
        <v>121</v>
      </c>
      <c r="BK369" s="194">
        <f>SUM(BK370:BK392)</f>
        <v>0</v>
      </c>
    </row>
    <row r="370" s="2" customFormat="1" ht="24.15" customHeight="1">
      <c r="A370" s="38"/>
      <c r="B370" s="39"/>
      <c r="C370" s="197" t="s">
        <v>614</v>
      </c>
      <c r="D370" s="197" t="s">
        <v>123</v>
      </c>
      <c r="E370" s="198" t="s">
        <v>615</v>
      </c>
      <c r="F370" s="199" t="s">
        <v>616</v>
      </c>
      <c r="G370" s="200" t="s">
        <v>126</v>
      </c>
      <c r="H370" s="201">
        <v>61</v>
      </c>
      <c r="I370" s="202"/>
      <c r="J370" s="203">
        <f>ROUND(I370*H370,2)</f>
        <v>0</v>
      </c>
      <c r="K370" s="199" t="s">
        <v>127</v>
      </c>
      <c r="L370" s="44"/>
      <c r="M370" s="204" t="s">
        <v>19</v>
      </c>
      <c r="N370" s="205" t="s">
        <v>46</v>
      </c>
      <c r="O370" s="84"/>
      <c r="P370" s="206">
        <f>O370*H370</f>
        <v>0</v>
      </c>
      <c r="Q370" s="206">
        <v>0</v>
      </c>
      <c r="R370" s="206">
        <f>Q370*H370</f>
        <v>0</v>
      </c>
      <c r="S370" s="206">
        <v>0</v>
      </c>
      <c r="T370" s="207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08" t="s">
        <v>233</v>
      </c>
      <c r="AT370" s="208" t="s">
        <v>123</v>
      </c>
      <c r="AU370" s="208" t="s">
        <v>82</v>
      </c>
      <c r="AY370" s="17" t="s">
        <v>121</v>
      </c>
      <c r="BE370" s="209">
        <f>IF(N370="základní",J370,0)</f>
        <v>0</v>
      </c>
      <c r="BF370" s="209">
        <f>IF(N370="snížená",J370,0)</f>
        <v>0</v>
      </c>
      <c r="BG370" s="209">
        <f>IF(N370="zákl. přenesená",J370,0)</f>
        <v>0</v>
      </c>
      <c r="BH370" s="209">
        <f>IF(N370="sníž. přenesená",J370,0)</f>
        <v>0</v>
      </c>
      <c r="BI370" s="209">
        <f>IF(N370="nulová",J370,0)</f>
        <v>0</v>
      </c>
      <c r="BJ370" s="17" t="s">
        <v>80</v>
      </c>
      <c r="BK370" s="209">
        <f>ROUND(I370*H370,2)</f>
        <v>0</v>
      </c>
      <c r="BL370" s="17" t="s">
        <v>233</v>
      </c>
      <c r="BM370" s="208" t="s">
        <v>617</v>
      </c>
    </row>
    <row r="371" s="2" customFormat="1">
      <c r="A371" s="38"/>
      <c r="B371" s="39"/>
      <c r="C371" s="40"/>
      <c r="D371" s="210" t="s">
        <v>130</v>
      </c>
      <c r="E371" s="40"/>
      <c r="F371" s="211" t="s">
        <v>618</v>
      </c>
      <c r="G371" s="40"/>
      <c r="H371" s="40"/>
      <c r="I371" s="212"/>
      <c r="J371" s="40"/>
      <c r="K371" s="40"/>
      <c r="L371" s="44"/>
      <c r="M371" s="213"/>
      <c r="N371" s="214"/>
      <c r="O371" s="84"/>
      <c r="P371" s="84"/>
      <c r="Q371" s="84"/>
      <c r="R371" s="84"/>
      <c r="S371" s="84"/>
      <c r="T371" s="85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T371" s="17" t="s">
        <v>130</v>
      </c>
      <c r="AU371" s="17" t="s">
        <v>82</v>
      </c>
    </row>
    <row r="372" s="2" customFormat="1">
      <c r="A372" s="38"/>
      <c r="B372" s="39"/>
      <c r="C372" s="40"/>
      <c r="D372" s="215" t="s">
        <v>132</v>
      </c>
      <c r="E372" s="40"/>
      <c r="F372" s="216" t="s">
        <v>619</v>
      </c>
      <c r="G372" s="40"/>
      <c r="H372" s="40"/>
      <c r="I372" s="212"/>
      <c r="J372" s="40"/>
      <c r="K372" s="40"/>
      <c r="L372" s="44"/>
      <c r="M372" s="213"/>
      <c r="N372" s="214"/>
      <c r="O372" s="84"/>
      <c r="P372" s="84"/>
      <c r="Q372" s="84"/>
      <c r="R372" s="84"/>
      <c r="S372" s="84"/>
      <c r="T372" s="85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T372" s="17" t="s">
        <v>132</v>
      </c>
      <c r="AU372" s="17" t="s">
        <v>82</v>
      </c>
    </row>
    <row r="373" s="2" customFormat="1" ht="24.15" customHeight="1">
      <c r="A373" s="38"/>
      <c r="B373" s="39"/>
      <c r="C373" s="197" t="s">
        <v>620</v>
      </c>
      <c r="D373" s="197" t="s">
        <v>123</v>
      </c>
      <c r="E373" s="198" t="s">
        <v>621</v>
      </c>
      <c r="F373" s="199" t="s">
        <v>622</v>
      </c>
      <c r="G373" s="200" t="s">
        <v>126</v>
      </c>
      <c r="H373" s="201">
        <v>61</v>
      </c>
      <c r="I373" s="202"/>
      <c r="J373" s="203">
        <f>ROUND(I373*H373,2)</f>
        <v>0</v>
      </c>
      <c r="K373" s="199" t="s">
        <v>127</v>
      </c>
      <c r="L373" s="44"/>
      <c r="M373" s="204" t="s">
        <v>19</v>
      </c>
      <c r="N373" s="205" t="s">
        <v>46</v>
      </c>
      <c r="O373" s="84"/>
      <c r="P373" s="206">
        <f>O373*H373</f>
        <v>0</v>
      </c>
      <c r="Q373" s="206">
        <v>0.00013999999999999999</v>
      </c>
      <c r="R373" s="206">
        <f>Q373*H373</f>
        <v>0.008539999999999999</v>
      </c>
      <c r="S373" s="206">
        <v>0</v>
      </c>
      <c r="T373" s="207">
        <f>S373*H373</f>
        <v>0</v>
      </c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R373" s="208" t="s">
        <v>233</v>
      </c>
      <c r="AT373" s="208" t="s">
        <v>123</v>
      </c>
      <c r="AU373" s="208" t="s">
        <v>82</v>
      </c>
      <c r="AY373" s="17" t="s">
        <v>121</v>
      </c>
      <c r="BE373" s="209">
        <f>IF(N373="základní",J373,0)</f>
        <v>0</v>
      </c>
      <c r="BF373" s="209">
        <f>IF(N373="snížená",J373,0)</f>
        <v>0</v>
      </c>
      <c r="BG373" s="209">
        <f>IF(N373="zákl. přenesená",J373,0)</f>
        <v>0</v>
      </c>
      <c r="BH373" s="209">
        <f>IF(N373="sníž. přenesená",J373,0)</f>
        <v>0</v>
      </c>
      <c r="BI373" s="209">
        <f>IF(N373="nulová",J373,0)</f>
        <v>0</v>
      </c>
      <c r="BJ373" s="17" t="s">
        <v>80</v>
      </c>
      <c r="BK373" s="209">
        <f>ROUND(I373*H373,2)</f>
        <v>0</v>
      </c>
      <c r="BL373" s="17" t="s">
        <v>233</v>
      </c>
      <c r="BM373" s="208" t="s">
        <v>623</v>
      </c>
    </row>
    <row r="374" s="2" customFormat="1">
      <c r="A374" s="38"/>
      <c r="B374" s="39"/>
      <c r="C374" s="40"/>
      <c r="D374" s="210" t="s">
        <v>130</v>
      </c>
      <c r="E374" s="40"/>
      <c r="F374" s="211" t="s">
        <v>624</v>
      </c>
      <c r="G374" s="40"/>
      <c r="H374" s="40"/>
      <c r="I374" s="212"/>
      <c r="J374" s="40"/>
      <c r="K374" s="40"/>
      <c r="L374" s="44"/>
      <c r="M374" s="213"/>
      <c r="N374" s="214"/>
      <c r="O374" s="84"/>
      <c r="P374" s="84"/>
      <c r="Q374" s="84"/>
      <c r="R374" s="84"/>
      <c r="S374" s="84"/>
      <c r="T374" s="85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T374" s="17" t="s">
        <v>130</v>
      </c>
      <c r="AU374" s="17" t="s">
        <v>82</v>
      </c>
    </row>
    <row r="375" s="2" customFormat="1">
      <c r="A375" s="38"/>
      <c r="B375" s="39"/>
      <c r="C375" s="40"/>
      <c r="D375" s="215" t="s">
        <v>132</v>
      </c>
      <c r="E375" s="40"/>
      <c r="F375" s="216" t="s">
        <v>625</v>
      </c>
      <c r="G375" s="40"/>
      <c r="H375" s="40"/>
      <c r="I375" s="212"/>
      <c r="J375" s="40"/>
      <c r="K375" s="40"/>
      <c r="L375" s="44"/>
      <c r="M375" s="213"/>
      <c r="N375" s="214"/>
      <c r="O375" s="84"/>
      <c r="P375" s="84"/>
      <c r="Q375" s="84"/>
      <c r="R375" s="84"/>
      <c r="S375" s="84"/>
      <c r="T375" s="85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T375" s="17" t="s">
        <v>132</v>
      </c>
      <c r="AU375" s="17" t="s">
        <v>82</v>
      </c>
    </row>
    <row r="376" s="2" customFormat="1" ht="21.75" customHeight="1">
      <c r="A376" s="38"/>
      <c r="B376" s="39"/>
      <c r="C376" s="197" t="s">
        <v>626</v>
      </c>
      <c r="D376" s="197" t="s">
        <v>123</v>
      </c>
      <c r="E376" s="198" t="s">
        <v>627</v>
      </c>
      <c r="F376" s="199" t="s">
        <v>628</v>
      </c>
      <c r="G376" s="200" t="s">
        <v>126</v>
      </c>
      <c r="H376" s="201">
        <v>61</v>
      </c>
      <c r="I376" s="202"/>
      <c r="J376" s="203">
        <f>ROUND(I376*H376,2)</f>
        <v>0</v>
      </c>
      <c r="K376" s="199" t="s">
        <v>127</v>
      </c>
      <c r="L376" s="44"/>
      <c r="M376" s="204" t="s">
        <v>19</v>
      </c>
      <c r="N376" s="205" t="s">
        <v>46</v>
      </c>
      <c r="O376" s="84"/>
      <c r="P376" s="206">
        <f>O376*H376</f>
        <v>0</v>
      </c>
      <c r="Q376" s="206">
        <v>0.00012999999999999999</v>
      </c>
      <c r="R376" s="206">
        <f>Q376*H376</f>
        <v>0.0079299999999999995</v>
      </c>
      <c r="S376" s="206">
        <v>0</v>
      </c>
      <c r="T376" s="207">
        <f>S376*H376</f>
        <v>0</v>
      </c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R376" s="208" t="s">
        <v>233</v>
      </c>
      <c r="AT376" s="208" t="s">
        <v>123</v>
      </c>
      <c r="AU376" s="208" t="s">
        <v>82</v>
      </c>
      <c r="AY376" s="17" t="s">
        <v>121</v>
      </c>
      <c r="BE376" s="209">
        <f>IF(N376="základní",J376,0)</f>
        <v>0</v>
      </c>
      <c r="BF376" s="209">
        <f>IF(N376="snížená",J376,0)</f>
        <v>0</v>
      </c>
      <c r="BG376" s="209">
        <f>IF(N376="zákl. přenesená",J376,0)</f>
        <v>0</v>
      </c>
      <c r="BH376" s="209">
        <f>IF(N376="sníž. přenesená",J376,0)</f>
        <v>0</v>
      </c>
      <c r="BI376" s="209">
        <f>IF(N376="nulová",J376,0)</f>
        <v>0</v>
      </c>
      <c r="BJ376" s="17" t="s">
        <v>80</v>
      </c>
      <c r="BK376" s="209">
        <f>ROUND(I376*H376,2)</f>
        <v>0</v>
      </c>
      <c r="BL376" s="17" t="s">
        <v>233</v>
      </c>
      <c r="BM376" s="208" t="s">
        <v>629</v>
      </c>
    </row>
    <row r="377" s="2" customFormat="1">
      <c r="A377" s="38"/>
      <c r="B377" s="39"/>
      <c r="C377" s="40"/>
      <c r="D377" s="210" t="s">
        <v>130</v>
      </c>
      <c r="E377" s="40"/>
      <c r="F377" s="211" t="s">
        <v>630</v>
      </c>
      <c r="G377" s="40"/>
      <c r="H377" s="40"/>
      <c r="I377" s="212"/>
      <c r="J377" s="40"/>
      <c r="K377" s="40"/>
      <c r="L377" s="44"/>
      <c r="M377" s="213"/>
      <c r="N377" s="214"/>
      <c r="O377" s="84"/>
      <c r="P377" s="84"/>
      <c r="Q377" s="84"/>
      <c r="R377" s="84"/>
      <c r="S377" s="84"/>
      <c r="T377" s="85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T377" s="17" t="s">
        <v>130</v>
      </c>
      <c r="AU377" s="17" t="s">
        <v>82</v>
      </c>
    </row>
    <row r="378" s="2" customFormat="1">
      <c r="A378" s="38"/>
      <c r="B378" s="39"/>
      <c r="C378" s="40"/>
      <c r="D378" s="215" t="s">
        <v>132</v>
      </c>
      <c r="E378" s="40"/>
      <c r="F378" s="216" t="s">
        <v>631</v>
      </c>
      <c r="G378" s="40"/>
      <c r="H378" s="40"/>
      <c r="I378" s="212"/>
      <c r="J378" s="40"/>
      <c r="K378" s="40"/>
      <c r="L378" s="44"/>
      <c r="M378" s="213"/>
      <c r="N378" s="214"/>
      <c r="O378" s="84"/>
      <c r="P378" s="84"/>
      <c r="Q378" s="84"/>
      <c r="R378" s="84"/>
      <c r="S378" s="84"/>
      <c r="T378" s="85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T378" s="17" t="s">
        <v>132</v>
      </c>
      <c r="AU378" s="17" t="s">
        <v>82</v>
      </c>
    </row>
    <row r="379" s="2" customFormat="1" ht="16.5" customHeight="1">
      <c r="A379" s="38"/>
      <c r="B379" s="39"/>
      <c r="C379" s="197" t="s">
        <v>632</v>
      </c>
      <c r="D379" s="197" t="s">
        <v>123</v>
      </c>
      <c r="E379" s="198" t="s">
        <v>633</v>
      </c>
      <c r="F379" s="199" t="s">
        <v>634</v>
      </c>
      <c r="G379" s="200" t="s">
        <v>126</v>
      </c>
      <c r="H379" s="201">
        <v>125</v>
      </c>
      <c r="I379" s="202"/>
      <c r="J379" s="203">
        <f>ROUND(I379*H379,2)</f>
        <v>0</v>
      </c>
      <c r="K379" s="199" t="s">
        <v>127</v>
      </c>
      <c r="L379" s="44"/>
      <c r="M379" s="204" t="s">
        <v>19</v>
      </c>
      <c r="N379" s="205" t="s">
        <v>46</v>
      </c>
      <c r="O379" s="84"/>
      <c r="P379" s="206">
        <f>O379*H379</f>
        <v>0</v>
      </c>
      <c r="Q379" s="206">
        <v>0</v>
      </c>
      <c r="R379" s="206">
        <f>Q379*H379</f>
        <v>0</v>
      </c>
      <c r="S379" s="206">
        <v>0</v>
      </c>
      <c r="T379" s="207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208" t="s">
        <v>233</v>
      </c>
      <c r="AT379" s="208" t="s">
        <v>123</v>
      </c>
      <c r="AU379" s="208" t="s">
        <v>82</v>
      </c>
      <c r="AY379" s="17" t="s">
        <v>121</v>
      </c>
      <c r="BE379" s="209">
        <f>IF(N379="základní",J379,0)</f>
        <v>0</v>
      </c>
      <c r="BF379" s="209">
        <f>IF(N379="snížená",J379,0)</f>
        <v>0</v>
      </c>
      <c r="BG379" s="209">
        <f>IF(N379="zákl. přenesená",J379,0)</f>
        <v>0</v>
      </c>
      <c r="BH379" s="209">
        <f>IF(N379="sníž. přenesená",J379,0)</f>
        <v>0</v>
      </c>
      <c r="BI379" s="209">
        <f>IF(N379="nulová",J379,0)</f>
        <v>0</v>
      </c>
      <c r="BJ379" s="17" t="s">
        <v>80</v>
      </c>
      <c r="BK379" s="209">
        <f>ROUND(I379*H379,2)</f>
        <v>0</v>
      </c>
      <c r="BL379" s="17" t="s">
        <v>233</v>
      </c>
      <c r="BM379" s="208" t="s">
        <v>635</v>
      </c>
    </row>
    <row r="380" s="2" customFormat="1">
      <c r="A380" s="38"/>
      <c r="B380" s="39"/>
      <c r="C380" s="40"/>
      <c r="D380" s="210" t="s">
        <v>130</v>
      </c>
      <c r="E380" s="40"/>
      <c r="F380" s="211" t="s">
        <v>636</v>
      </c>
      <c r="G380" s="40"/>
      <c r="H380" s="40"/>
      <c r="I380" s="212"/>
      <c r="J380" s="40"/>
      <c r="K380" s="40"/>
      <c r="L380" s="44"/>
      <c r="M380" s="213"/>
      <c r="N380" s="214"/>
      <c r="O380" s="84"/>
      <c r="P380" s="84"/>
      <c r="Q380" s="84"/>
      <c r="R380" s="84"/>
      <c r="S380" s="84"/>
      <c r="T380" s="85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T380" s="17" t="s">
        <v>130</v>
      </c>
      <c r="AU380" s="17" t="s">
        <v>82</v>
      </c>
    </row>
    <row r="381" s="2" customFormat="1">
      <c r="A381" s="38"/>
      <c r="B381" s="39"/>
      <c r="C381" s="40"/>
      <c r="D381" s="215" t="s">
        <v>132</v>
      </c>
      <c r="E381" s="40"/>
      <c r="F381" s="216" t="s">
        <v>637</v>
      </c>
      <c r="G381" s="40"/>
      <c r="H381" s="40"/>
      <c r="I381" s="212"/>
      <c r="J381" s="40"/>
      <c r="K381" s="40"/>
      <c r="L381" s="44"/>
      <c r="M381" s="213"/>
      <c r="N381" s="214"/>
      <c r="O381" s="84"/>
      <c r="P381" s="84"/>
      <c r="Q381" s="84"/>
      <c r="R381" s="84"/>
      <c r="S381" s="84"/>
      <c r="T381" s="85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T381" s="17" t="s">
        <v>132</v>
      </c>
      <c r="AU381" s="17" t="s">
        <v>82</v>
      </c>
    </row>
    <row r="382" s="2" customFormat="1" ht="24.15" customHeight="1">
      <c r="A382" s="38"/>
      <c r="B382" s="39"/>
      <c r="C382" s="197" t="s">
        <v>638</v>
      </c>
      <c r="D382" s="197" t="s">
        <v>123</v>
      </c>
      <c r="E382" s="198" t="s">
        <v>639</v>
      </c>
      <c r="F382" s="199" t="s">
        <v>640</v>
      </c>
      <c r="G382" s="200" t="s">
        <v>126</v>
      </c>
      <c r="H382" s="201">
        <v>146</v>
      </c>
      <c r="I382" s="202"/>
      <c r="J382" s="203">
        <f>ROUND(I382*H382,2)</f>
        <v>0</v>
      </c>
      <c r="K382" s="199" t="s">
        <v>127</v>
      </c>
      <c r="L382" s="44"/>
      <c r="M382" s="204" t="s">
        <v>19</v>
      </c>
      <c r="N382" s="205" t="s">
        <v>46</v>
      </c>
      <c r="O382" s="84"/>
      <c r="P382" s="206">
        <f>O382*H382</f>
        <v>0</v>
      </c>
      <c r="Q382" s="206">
        <v>0.00011</v>
      </c>
      <c r="R382" s="206">
        <f>Q382*H382</f>
        <v>0.016060000000000001</v>
      </c>
      <c r="S382" s="206">
        <v>0</v>
      </c>
      <c r="T382" s="207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08" t="s">
        <v>233</v>
      </c>
      <c r="AT382" s="208" t="s">
        <v>123</v>
      </c>
      <c r="AU382" s="208" t="s">
        <v>82</v>
      </c>
      <c r="AY382" s="17" t="s">
        <v>121</v>
      </c>
      <c r="BE382" s="209">
        <f>IF(N382="základní",J382,0)</f>
        <v>0</v>
      </c>
      <c r="BF382" s="209">
        <f>IF(N382="snížená",J382,0)</f>
        <v>0</v>
      </c>
      <c r="BG382" s="209">
        <f>IF(N382="zákl. přenesená",J382,0)</f>
        <v>0</v>
      </c>
      <c r="BH382" s="209">
        <f>IF(N382="sníž. přenesená",J382,0)</f>
        <v>0</v>
      </c>
      <c r="BI382" s="209">
        <f>IF(N382="nulová",J382,0)</f>
        <v>0</v>
      </c>
      <c r="BJ382" s="17" t="s">
        <v>80</v>
      </c>
      <c r="BK382" s="209">
        <f>ROUND(I382*H382,2)</f>
        <v>0</v>
      </c>
      <c r="BL382" s="17" t="s">
        <v>233</v>
      </c>
      <c r="BM382" s="208" t="s">
        <v>641</v>
      </c>
    </row>
    <row r="383" s="2" customFormat="1">
      <c r="A383" s="38"/>
      <c r="B383" s="39"/>
      <c r="C383" s="40"/>
      <c r="D383" s="210" t="s">
        <v>130</v>
      </c>
      <c r="E383" s="40"/>
      <c r="F383" s="211" t="s">
        <v>642</v>
      </c>
      <c r="G383" s="40"/>
      <c r="H383" s="40"/>
      <c r="I383" s="212"/>
      <c r="J383" s="40"/>
      <c r="K383" s="40"/>
      <c r="L383" s="44"/>
      <c r="M383" s="213"/>
      <c r="N383" s="214"/>
      <c r="O383" s="84"/>
      <c r="P383" s="84"/>
      <c r="Q383" s="84"/>
      <c r="R383" s="84"/>
      <c r="S383" s="84"/>
      <c r="T383" s="85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T383" s="17" t="s">
        <v>130</v>
      </c>
      <c r="AU383" s="17" t="s">
        <v>82</v>
      </c>
    </row>
    <row r="384" s="2" customFormat="1">
      <c r="A384" s="38"/>
      <c r="B384" s="39"/>
      <c r="C384" s="40"/>
      <c r="D384" s="215" t="s">
        <v>132</v>
      </c>
      <c r="E384" s="40"/>
      <c r="F384" s="216" t="s">
        <v>643</v>
      </c>
      <c r="G384" s="40"/>
      <c r="H384" s="40"/>
      <c r="I384" s="212"/>
      <c r="J384" s="40"/>
      <c r="K384" s="40"/>
      <c r="L384" s="44"/>
      <c r="M384" s="213"/>
      <c r="N384" s="214"/>
      <c r="O384" s="84"/>
      <c r="P384" s="84"/>
      <c r="Q384" s="84"/>
      <c r="R384" s="84"/>
      <c r="S384" s="84"/>
      <c r="T384" s="85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T384" s="17" t="s">
        <v>132</v>
      </c>
      <c r="AU384" s="17" t="s">
        <v>82</v>
      </c>
    </row>
    <row r="385" s="13" customFormat="1">
      <c r="A385" s="13"/>
      <c r="B385" s="217"/>
      <c r="C385" s="218"/>
      <c r="D385" s="210" t="s">
        <v>134</v>
      </c>
      <c r="E385" s="219" t="s">
        <v>19</v>
      </c>
      <c r="F385" s="220" t="s">
        <v>644</v>
      </c>
      <c r="G385" s="218"/>
      <c r="H385" s="221">
        <v>146</v>
      </c>
      <c r="I385" s="222"/>
      <c r="J385" s="218"/>
      <c r="K385" s="218"/>
      <c r="L385" s="223"/>
      <c r="M385" s="224"/>
      <c r="N385" s="225"/>
      <c r="O385" s="225"/>
      <c r="P385" s="225"/>
      <c r="Q385" s="225"/>
      <c r="R385" s="225"/>
      <c r="S385" s="225"/>
      <c r="T385" s="226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27" t="s">
        <v>134</v>
      </c>
      <c r="AU385" s="227" t="s">
        <v>82</v>
      </c>
      <c r="AV385" s="13" t="s">
        <v>82</v>
      </c>
      <c r="AW385" s="13" t="s">
        <v>36</v>
      </c>
      <c r="AX385" s="13" t="s">
        <v>80</v>
      </c>
      <c r="AY385" s="227" t="s">
        <v>121</v>
      </c>
    </row>
    <row r="386" s="2" customFormat="1" ht="24.15" customHeight="1">
      <c r="A386" s="38"/>
      <c r="B386" s="39"/>
      <c r="C386" s="197" t="s">
        <v>645</v>
      </c>
      <c r="D386" s="197" t="s">
        <v>123</v>
      </c>
      <c r="E386" s="198" t="s">
        <v>646</v>
      </c>
      <c r="F386" s="199" t="s">
        <v>647</v>
      </c>
      <c r="G386" s="200" t="s">
        <v>126</v>
      </c>
      <c r="H386" s="201">
        <v>21</v>
      </c>
      <c r="I386" s="202"/>
      <c r="J386" s="203">
        <f>ROUND(I386*H386,2)</f>
        <v>0</v>
      </c>
      <c r="K386" s="199" t="s">
        <v>127</v>
      </c>
      <c r="L386" s="44"/>
      <c r="M386" s="204" t="s">
        <v>19</v>
      </c>
      <c r="N386" s="205" t="s">
        <v>46</v>
      </c>
      <c r="O386" s="84"/>
      <c r="P386" s="206">
        <f>O386*H386</f>
        <v>0</v>
      </c>
      <c r="Q386" s="206">
        <v>0.00020000000000000001</v>
      </c>
      <c r="R386" s="206">
        <f>Q386*H386</f>
        <v>0.0042000000000000006</v>
      </c>
      <c r="S386" s="206">
        <v>0</v>
      </c>
      <c r="T386" s="207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08" t="s">
        <v>233</v>
      </c>
      <c r="AT386" s="208" t="s">
        <v>123</v>
      </c>
      <c r="AU386" s="208" t="s">
        <v>82</v>
      </c>
      <c r="AY386" s="17" t="s">
        <v>121</v>
      </c>
      <c r="BE386" s="209">
        <f>IF(N386="základní",J386,0)</f>
        <v>0</v>
      </c>
      <c r="BF386" s="209">
        <f>IF(N386="snížená",J386,0)</f>
        <v>0</v>
      </c>
      <c r="BG386" s="209">
        <f>IF(N386="zákl. přenesená",J386,0)</f>
        <v>0</v>
      </c>
      <c r="BH386" s="209">
        <f>IF(N386="sníž. přenesená",J386,0)</f>
        <v>0</v>
      </c>
      <c r="BI386" s="209">
        <f>IF(N386="nulová",J386,0)</f>
        <v>0</v>
      </c>
      <c r="BJ386" s="17" t="s">
        <v>80</v>
      </c>
      <c r="BK386" s="209">
        <f>ROUND(I386*H386,2)</f>
        <v>0</v>
      </c>
      <c r="BL386" s="17" t="s">
        <v>233</v>
      </c>
      <c r="BM386" s="208" t="s">
        <v>648</v>
      </c>
    </row>
    <row r="387" s="2" customFormat="1">
      <c r="A387" s="38"/>
      <c r="B387" s="39"/>
      <c r="C387" s="40"/>
      <c r="D387" s="210" t="s">
        <v>130</v>
      </c>
      <c r="E387" s="40"/>
      <c r="F387" s="211" t="s">
        <v>649</v>
      </c>
      <c r="G387" s="40"/>
      <c r="H387" s="40"/>
      <c r="I387" s="212"/>
      <c r="J387" s="40"/>
      <c r="K387" s="40"/>
      <c r="L387" s="44"/>
      <c r="M387" s="213"/>
      <c r="N387" s="214"/>
      <c r="O387" s="84"/>
      <c r="P387" s="84"/>
      <c r="Q387" s="84"/>
      <c r="R387" s="84"/>
      <c r="S387" s="84"/>
      <c r="T387" s="85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T387" s="17" t="s">
        <v>130</v>
      </c>
      <c r="AU387" s="17" t="s">
        <v>82</v>
      </c>
    </row>
    <row r="388" s="2" customFormat="1">
      <c r="A388" s="38"/>
      <c r="B388" s="39"/>
      <c r="C388" s="40"/>
      <c r="D388" s="215" t="s">
        <v>132</v>
      </c>
      <c r="E388" s="40"/>
      <c r="F388" s="216" t="s">
        <v>650</v>
      </c>
      <c r="G388" s="40"/>
      <c r="H388" s="40"/>
      <c r="I388" s="212"/>
      <c r="J388" s="40"/>
      <c r="K388" s="40"/>
      <c r="L388" s="44"/>
      <c r="M388" s="213"/>
      <c r="N388" s="214"/>
      <c r="O388" s="84"/>
      <c r="P388" s="84"/>
      <c r="Q388" s="84"/>
      <c r="R388" s="84"/>
      <c r="S388" s="84"/>
      <c r="T388" s="85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T388" s="17" t="s">
        <v>132</v>
      </c>
      <c r="AU388" s="17" t="s">
        <v>82</v>
      </c>
    </row>
    <row r="389" s="2" customFormat="1" ht="24.15" customHeight="1">
      <c r="A389" s="38"/>
      <c r="B389" s="39"/>
      <c r="C389" s="197" t="s">
        <v>651</v>
      </c>
      <c r="D389" s="197" t="s">
        <v>123</v>
      </c>
      <c r="E389" s="198" t="s">
        <v>652</v>
      </c>
      <c r="F389" s="199" t="s">
        <v>653</v>
      </c>
      <c r="G389" s="200" t="s">
        <v>126</v>
      </c>
      <c r="H389" s="201">
        <v>146</v>
      </c>
      <c r="I389" s="202"/>
      <c r="J389" s="203">
        <f>ROUND(I389*H389,2)</f>
        <v>0</v>
      </c>
      <c r="K389" s="199" t="s">
        <v>127</v>
      </c>
      <c r="L389" s="44"/>
      <c r="M389" s="204" t="s">
        <v>19</v>
      </c>
      <c r="N389" s="205" t="s">
        <v>46</v>
      </c>
      <c r="O389" s="84"/>
      <c r="P389" s="206">
        <f>O389*H389</f>
        <v>0</v>
      </c>
      <c r="Q389" s="206">
        <v>0.00072000000000000005</v>
      </c>
      <c r="R389" s="206">
        <f>Q389*H389</f>
        <v>0.10512000000000001</v>
      </c>
      <c r="S389" s="206">
        <v>0</v>
      </c>
      <c r="T389" s="207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208" t="s">
        <v>233</v>
      </c>
      <c r="AT389" s="208" t="s">
        <v>123</v>
      </c>
      <c r="AU389" s="208" t="s">
        <v>82</v>
      </c>
      <c r="AY389" s="17" t="s">
        <v>121</v>
      </c>
      <c r="BE389" s="209">
        <f>IF(N389="základní",J389,0)</f>
        <v>0</v>
      </c>
      <c r="BF389" s="209">
        <f>IF(N389="snížená",J389,0)</f>
        <v>0</v>
      </c>
      <c r="BG389" s="209">
        <f>IF(N389="zákl. přenesená",J389,0)</f>
        <v>0</v>
      </c>
      <c r="BH389" s="209">
        <f>IF(N389="sníž. přenesená",J389,0)</f>
        <v>0</v>
      </c>
      <c r="BI389" s="209">
        <f>IF(N389="nulová",J389,0)</f>
        <v>0</v>
      </c>
      <c r="BJ389" s="17" t="s">
        <v>80</v>
      </c>
      <c r="BK389" s="209">
        <f>ROUND(I389*H389,2)</f>
        <v>0</v>
      </c>
      <c r="BL389" s="17" t="s">
        <v>233</v>
      </c>
      <c r="BM389" s="208" t="s">
        <v>654</v>
      </c>
    </row>
    <row r="390" s="2" customFormat="1">
      <c r="A390" s="38"/>
      <c r="B390" s="39"/>
      <c r="C390" s="40"/>
      <c r="D390" s="210" t="s">
        <v>130</v>
      </c>
      <c r="E390" s="40"/>
      <c r="F390" s="211" t="s">
        <v>655</v>
      </c>
      <c r="G390" s="40"/>
      <c r="H390" s="40"/>
      <c r="I390" s="212"/>
      <c r="J390" s="40"/>
      <c r="K390" s="40"/>
      <c r="L390" s="44"/>
      <c r="M390" s="213"/>
      <c r="N390" s="214"/>
      <c r="O390" s="84"/>
      <c r="P390" s="84"/>
      <c r="Q390" s="84"/>
      <c r="R390" s="84"/>
      <c r="S390" s="84"/>
      <c r="T390" s="85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T390" s="17" t="s">
        <v>130</v>
      </c>
      <c r="AU390" s="17" t="s">
        <v>82</v>
      </c>
    </row>
    <row r="391" s="2" customFormat="1">
      <c r="A391" s="38"/>
      <c r="B391" s="39"/>
      <c r="C391" s="40"/>
      <c r="D391" s="215" t="s">
        <v>132</v>
      </c>
      <c r="E391" s="40"/>
      <c r="F391" s="216" t="s">
        <v>656</v>
      </c>
      <c r="G391" s="40"/>
      <c r="H391" s="40"/>
      <c r="I391" s="212"/>
      <c r="J391" s="40"/>
      <c r="K391" s="40"/>
      <c r="L391" s="44"/>
      <c r="M391" s="213"/>
      <c r="N391" s="214"/>
      <c r="O391" s="84"/>
      <c r="P391" s="84"/>
      <c r="Q391" s="84"/>
      <c r="R391" s="84"/>
      <c r="S391" s="84"/>
      <c r="T391" s="85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T391" s="17" t="s">
        <v>132</v>
      </c>
      <c r="AU391" s="17" t="s">
        <v>82</v>
      </c>
    </row>
    <row r="392" s="13" customFormat="1">
      <c r="A392" s="13"/>
      <c r="B392" s="217"/>
      <c r="C392" s="218"/>
      <c r="D392" s="210" t="s">
        <v>134</v>
      </c>
      <c r="E392" s="219" t="s">
        <v>19</v>
      </c>
      <c r="F392" s="220" t="s">
        <v>644</v>
      </c>
      <c r="G392" s="218"/>
      <c r="H392" s="221">
        <v>146</v>
      </c>
      <c r="I392" s="222"/>
      <c r="J392" s="218"/>
      <c r="K392" s="218"/>
      <c r="L392" s="223"/>
      <c r="M392" s="224"/>
      <c r="N392" s="225"/>
      <c r="O392" s="225"/>
      <c r="P392" s="225"/>
      <c r="Q392" s="225"/>
      <c r="R392" s="225"/>
      <c r="S392" s="225"/>
      <c r="T392" s="226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27" t="s">
        <v>134</v>
      </c>
      <c r="AU392" s="227" t="s">
        <v>82</v>
      </c>
      <c r="AV392" s="13" t="s">
        <v>82</v>
      </c>
      <c r="AW392" s="13" t="s">
        <v>36</v>
      </c>
      <c r="AX392" s="13" t="s">
        <v>80</v>
      </c>
      <c r="AY392" s="227" t="s">
        <v>121</v>
      </c>
    </row>
    <row r="393" s="12" customFormat="1" ht="22.8" customHeight="1">
      <c r="A393" s="12"/>
      <c r="B393" s="181"/>
      <c r="C393" s="182"/>
      <c r="D393" s="183" t="s">
        <v>74</v>
      </c>
      <c r="E393" s="195" t="s">
        <v>657</v>
      </c>
      <c r="F393" s="195" t="s">
        <v>658</v>
      </c>
      <c r="G393" s="182"/>
      <c r="H393" s="182"/>
      <c r="I393" s="185"/>
      <c r="J393" s="196">
        <f>BK393</f>
        <v>0</v>
      </c>
      <c r="K393" s="182"/>
      <c r="L393" s="187"/>
      <c r="M393" s="188"/>
      <c r="N393" s="189"/>
      <c r="O393" s="189"/>
      <c r="P393" s="190">
        <f>SUM(P394:P397)</f>
        <v>0</v>
      </c>
      <c r="Q393" s="189"/>
      <c r="R393" s="190">
        <f>SUM(R394:R397)</f>
        <v>0.0057071999999999999</v>
      </c>
      <c r="S393" s="189"/>
      <c r="T393" s="191">
        <f>SUM(T394:T397)</f>
        <v>0</v>
      </c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R393" s="192" t="s">
        <v>82</v>
      </c>
      <c r="AT393" s="193" t="s">
        <v>74</v>
      </c>
      <c r="AU393" s="193" t="s">
        <v>80</v>
      </c>
      <c r="AY393" s="192" t="s">
        <v>121</v>
      </c>
      <c r="BK393" s="194">
        <f>SUM(BK394:BK397)</f>
        <v>0</v>
      </c>
    </row>
    <row r="394" s="2" customFormat="1" ht="16.5" customHeight="1">
      <c r="A394" s="38"/>
      <c r="B394" s="39"/>
      <c r="C394" s="197" t="s">
        <v>659</v>
      </c>
      <c r="D394" s="197" t="s">
        <v>123</v>
      </c>
      <c r="E394" s="198" t="s">
        <v>660</v>
      </c>
      <c r="F394" s="199" t="s">
        <v>661</v>
      </c>
      <c r="G394" s="200" t="s">
        <v>126</v>
      </c>
      <c r="H394" s="201">
        <v>3.48</v>
      </c>
      <c r="I394" s="202"/>
      <c r="J394" s="203">
        <f>ROUND(I394*H394,2)</f>
        <v>0</v>
      </c>
      <c r="K394" s="199" t="s">
        <v>127</v>
      </c>
      <c r="L394" s="44"/>
      <c r="M394" s="204" t="s">
        <v>19</v>
      </c>
      <c r="N394" s="205" t="s">
        <v>46</v>
      </c>
      <c r="O394" s="84"/>
      <c r="P394" s="206">
        <f>O394*H394</f>
        <v>0</v>
      </c>
      <c r="Q394" s="206">
        <v>0.00164</v>
      </c>
      <c r="R394" s="206">
        <f>Q394*H394</f>
        <v>0.0057071999999999999</v>
      </c>
      <c r="S394" s="206">
        <v>0</v>
      </c>
      <c r="T394" s="207">
        <f>S394*H394</f>
        <v>0</v>
      </c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R394" s="208" t="s">
        <v>233</v>
      </c>
      <c r="AT394" s="208" t="s">
        <v>123</v>
      </c>
      <c r="AU394" s="208" t="s">
        <v>82</v>
      </c>
      <c r="AY394" s="17" t="s">
        <v>121</v>
      </c>
      <c r="BE394" s="209">
        <f>IF(N394="základní",J394,0)</f>
        <v>0</v>
      </c>
      <c r="BF394" s="209">
        <f>IF(N394="snížená",J394,0)</f>
        <v>0</v>
      </c>
      <c r="BG394" s="209">
        <f>IF(N394="zákl. přenesená",J394,0)</f>
        <v>0</v>
      </c>
      <c r="BH394" s="209">
        <f>IF(N394="sníž. přenesená",J394,0)</f>
        <v>0</v>
      </c>
      <c r="BI394" s="209">
        <f>IF(N394="nulová",J394,0)</f>
        <v>0</v>
      </c>
      <c r="BJ394" s="17" t="s">
        <v>80</v>
      </c>
      <c r="BK394" s="209">
        <f>ROUND(I394*H394,2)</f>
        <v>0</v>
      </c>
      <c r="BL394" s="17" t="s">
        <v>233</v>
      </c>
      <c r="BM394" s="208" t="s">
        <v>662</v>
      </c>
    </row>
    <row r="395" s="2" customFormat="1">
      <c r="A395" s="38"/>
      <c r="B395" s="39"/>
      <c r="C395" s="40"/>
      <c r="D395" s="210" t="s">
        <v>130</v>
      </c>
      <c r="E395" s="40"/>
      <c r="F395" s="211" t="s">
        <v>663</v>
      </c>
      <c r="G395" s="40"/>
      <c r="H395" s="40"/>
      <c r="I395" s="212"/>
      <c r="J395" s="40"/>
      <c r="K395" s="40"/>
      <c r="L395" s="44"/>
      <c r="M395" s="213"/>
      <c r="N395" s="214"/>
      <c r="O395" s="84"/>
      <c r="P395" s="84"/>
      <c r="Q395" s="84"/>
      <c r="R395" s="84"/>
      <c r="S395" s="84"/>
      <c r="T395" s="85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T395" s="17" t="s">
        <v>130</v>
      </c>
      <c r="AU395" s="17" t="s">
        <v>82</v>
      </c>
    </row>
    <row r="396" s="2" customFormat="1">
      <c r="A396" s="38"/>
      <c r="B396" s="39"/>
      <c r="C396" s="40"/>
      <c r="D396" s="215" t="s">
        <v>132</v>
      </c>
      <c r="E396" s="40"/>
      <c r="F396" s="216" t="s">
        <v>664</v>
      </c>
      <c r="G396" s="40"/>
      <c r="H396" s="40"/>
      <c r="I396" s="212"/>
      <c r="J396" s="40"/>
      <c r="K396" s="40"/>
      <c r="L396" s="44"/>
      <c r="M396" s="213"/>
      <c r="N396" s="214"/>
      <c r="O396" s="84"/>
      <c r="P396" s="84"/>
      <c r="Q396" s="84"/>
      <c r="R396" s="84"/>
      <c r="S396" s="84"/>
      <c r="T396" s="85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T396" s="17" t="s">
        <v>132</v>
      </c>
      <c r="AU396" s="17" t="s">
        <v>82</v>
      </c>
    </row>
    <row r="397" s="13" customFormat="1">
      <c r="A397" s="13"/>
      <c r="B397" s="217"/>
      <c r="C397" s="218"/>
      <c r="D397" s="210" t="s">
        <v>134</v>
      </c>
      <c r="E397" s="219" t="s">
        <v>19</v>
      </c>
      <c r="F397" s="220" t="s">
        <v>665</v>
      </c>
      <c r="G397" s="218"/>
      <c r="H397" s="221">
        <v>3.48</v>
      </c>
      <c r="I397" s="222"/>
      <c r="J397" s="218"/>
      <c r="K397" s="218"/>
      <c r="L397" s="223"/>
      <c r="M397" s="224"/>
      <c r="N397" s="225"/>
      <c r="O397" s="225"/>
      <c r="P397" s="225"/>
      <c r="Q397" s="225"/>
      <c r="R397" s="225"/>
      <c r="S397" s="225"/>
      <c r="T397" s="226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27" t="s">
        <v>134</v>
      </c>
      <c r="AU397" s="227" t="s">
        <v>82</v>
      </c>
      <c r="AV397" s="13" t="s">
        <v>82</v>
      </c>
      <c r="AW397" s="13" t="s">
        <v>36</v>
      </c>
      <c r="AX397" s="13" t="s">
        <v>80</v>
      </c>
      <c r="AY397" s="227" t="s">
        <v>121</v>
      </c>
    </row>
    <row r="398" s="12" customFormat="1" ht="25.92" customHeight="1">
      <c r="A398" s="12"/>
      <c r="B398" s="181"/>
      <c r="C398" s="182"/>
      <c r="D398" s="183" t="s">
        <v>74</v>
      </c>
      <c r="E398" s="184" t="s">
        <v>666</v>
      </c>
      <c r="F398" s="184" t="s">
        <v>667</v>
      </c>
      <c r="G398" s="182"/>
      <c r="H398" s="182"/>
      <c r="I398" s="185"/>
      <c r="J398" s="186">
        <f>BK398</f>
        <v>0</v>
      </c>
      <c r="K398" s="182"/>
      <c r="L398" s="187"/>
      <c r="M398" s="188"/>
      <c r="N398" s="189"/>
      <c r="O398" s="189"/>
      <c r="P398" s="190">
        <f>SUM(P399:P404)</f>
        <v>0</v>
      </c>
      <c r="Q398" s="189"/>
      <c r="R398" s="190">
        <f>SUM(R399:R404)</f>
        <v>0</v>
      </c>
      <c r="S398" s="189"/>
      <c r="T398" s="191">
        <f>SUM(T399:T404)</f>
        <v>0</v>
      </c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R398" s="192" t="s">
        <v>158</v>
      </c>
      <c r="AT398" s="193" t="s">
        <v>74</v>
      </c>
      <c r="AU398" s="193" t="s">
        <v>75</v>
      </c>
      <c r="AY398" s="192" t="s">
        <v>121</v>
      </c>
      <c r="BK398" s="194">
        <f>SUM(BK399:BK404)</f>
        <v>0</v>
      </c>
    </row>
    <row r="399" s="2" customFormat="1" ht="16.5" customHeight="1">
      <c r="A399" s="38"/>
      <c r="B399" s="39"/>
      <c r="C399" s="197" t="s">
        <v>668</v>
      </c>
      <c r="D399" s="197" t="s">
        <v>123</v>
      </c>
      <c r="E399" s="198" t="s">
        <v>669</v>
      </c>
      <c r="F399" s="199" t="s">
        <v>670</v>
      </c>
      <c r="G399" s="200" t="s">
        <v>291</v>
      </c>
      <c r="H399" s="201">
        <v>1</v>
      </c>
      <c r="I399" s="202"/>
      <c r="J399" s="203">
        <f>ROUND(I399*H399,2)</f>
        <v>0</v>
      </c>
      <c r="K399" s="199" t="s">
        <v>127</v>
      </c>
      <c r="L399" s="44"/>
      <c r="M399" s="204" t="s">
        <v>19</v>
      </c>
      <c r="N399" s="205" t="s">
        <v>46</v>
      </c>
      <c r="O399" s="84"/>
      <c r="P399" s="206">
        <f>O399*H399</f>
        <v>0</v>
      </c>
      <c r="Q399" s="206">
        <v>0</v>
      </c>
      <c r="R399" s="206">
        <f>Q399*H399</f>
        <v>0</v>
      </c>
      <c r="S399" s="206">
        <v>0</v>
      </c>
      <c r="T399" s="207">
        <f>S399*H399</f>
        <v>0</v>
      </c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R399" s="208" t="s">
        <v>671</v>
      </c>
      <c r="AT399" s="208" t="s">
        <v>123</v>
      </c>
      <c r="AU399" s="208" t="s">
        <v>80</v>
      </c>
      <c r="AY399" s="17" t="s">
        <v>121</v>
      </c>
      <c r="BE399" s="209">
        <f>IF(N399="základní",J399,0)</f>
        <v>0</v>
      </c>
      <c r="BF399" s="209">
        <f>IF(N399="snížená",J399,0)</f>
        <v>0</v>
      </c>
      <c r="BG399" s="209">
        <f>IF(N399="zákl. přenesená",J399,0)</f>
        <v>0</v>
      </c>
      <c r="BH399" s="209">
        <f>IF(N399="sníž. přenesená",J399,0)</f>
        <v>0</v>
      </c>
      <c r="BI399" s="209">
        <f>IF(N399="nulová",J399,0)</f>
        <v>0</v>
      </c>
      <c r="BJ399" s="17" t="s">
        <v>80</v>
      </c>
      <c r="BK399" s="209">
        <f>ROUND(I399*H399,2)</f>
        <v>0</v>
      </c>
      <c r="BL399" s="17" t="s">
        <v>671</v>
      </c>
      <c r="BM399" s="208" t="s">
        <v>672</v>
      </c>
    </row>
    <row r="400" s="2" customFormat="1">
      <c r="A400" s="38"/>
      <c r="B400" s="39"/>
      <c r="C400" s="40"/>
      <c r="D400" s="210" t="s">
        <v>130</v>
      </c>
      <c r="E400" s="40"/>
      <c r="F400" s="211" t="s">
        <v>670</v>
      </c>
      <c r="G400" s="40"/>
      <c r="H400" s="40"/>
      <c r="I400" s="212"/>
      <c r="J400" s="40"/>
      <c r="K400" s="40"/>
      <c r="L400" s="44"/>
      <c r="M400" s="213"/>
      <c r="N400" s="214"/>
      <c r="O400" s="84"/>
      <c r="P400" s="84"/>
      <c r="Q400" s="84"/>
      <c r="R400" s="84"/>
      <c r="S400" s="84"/>
      <c r="T400" s="85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T400" s="17" t="s">
        <v>130</v>
      </c>
      <c r="AU400" s="17" t="s">
        <v>80</v>
      </c>
    </row>
    <row r="401" s="2" customFormat="1">
      <c r="A401" s="38"/>
      <c r="B401" s="39"/>
      <c r="C401" s="40"/>
      <c r="D401" s="215" t="s">
        <v>132</v>
      </c>
      <c r="E401" s="40"/>
      <c r="F401" s="216" t="s">
        <v>673</v>
      </c>
      <c r="G401" s="40"/>
      <c r="H401" s="40"/>
      <c r="I401" s="212"/>
      <c r="J401" s="40"/>
      <c r="K401" s="40"/>
      <c r="L401" s="44"/>
      <c r="M401" s="213"/>
      <c r="N401" s="214"/>
      <c r="O401" s="84"/>
      <c r="P401" s="84"/>
      <c r="Q401" s="84"/>
      <c r="R401" s="84"/>
      <c r="S401" s="84"/>
      <c r="T401" s="85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T401" s="17" t="s">
        <v>132</v>
      </c>
      <c r="AU401" s="17" t="s">
        <v>80</v>
      </c>
    </row>
    <row r="402" s="2" customFormat="1" ht="16.5" customHeight="1">
      <c r="A402" s="38"/>
      <c r="B402" s="39"/>
      <c r="C402" s="197" t="s">
        <v>674</v>
      </c>
      <c r="D402" s="197" t="s">
        <v>123</v>
      </c>
      <c r="E402" s="198" t="s">
        <v>675</v>
      </c>
      <c r="F402" s="199" t="s">
        <v>676</v>
      </c>
      <c r="G402" s="200" t="s">
        <v>291</v>
      </c>
      <c r="H402" s="201">
        <v>1</v>
      </c>
      <c r="I402" s="202"/>
      <c r="J402" s="203">
        <f>ROUND(I402*H402,2)</f>
        <v>0</v>
      </c>
      <c r="K402" s="199" t="s">
        <v>127</v>
      </c>
      <c r="L402" s="44"/>
      <c r="M402" s="204" t="s">
        <v>19</v>
      </c>
      <c r="N402" s="205" t="s">
        <v>46</v>
      </c>
      <c r="O402" s="84"/>
      <c r="P402" s="206">
        <f>O402*H402</f>
        <v>0</v>
      </c>
      <c r="Q402" s="206">
        <v>0</v>
      </c>
      <c r="R402" s="206">
        <f>Q402*H402</f>
        <v>0</v>
      </c>
      <c r="S402" s="206">
        <v>0</v>
      </c>
      <c r="T402" s="207">
        <f>S402*H402</f>
        <v>0</v>
      </c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R402" s="208" t="s">
        <v>671</v>
      </c>
      <c r="AT402" s="208" t="s">
        <v>123</v>
      </c>
      <c r="AU402" s="208" t="s">
        <v>80</v>
      </c>
      <c r="AY402" s="17" t="s">
        <v>121</v>
      </c>
      <c r="BE402" s="209">
        <f>IF(N402="základní",J402,0)</f>
        <v>0</v>
      </c>
      <c r="BF402" s="209">
        <f>IF(N402="snížená",J402,0)</f>
        <v>0</v>
      </c>
      <c r="BG402" s="209">
        <f>IF(N402="zákl. přenesená",J402,0)</f>
        <v>0</v>
      </c>
      <c r="BH402" s="209">
        <f>IF(N402="sníž. přenesená",J402,0)</f>
        <v>0</v>
      </c>
      <c r="BI402" s="209">
        <f>IF(N402="nulová",J402,0)</f>
        <v>0</v>
      </c>
      <c r="BJ402" s="17" t="s">
        <v>80</v>
      </c>
      <c r="BK402" s="209">
        <f>ROUND(I402*H402,2)</f>
        <v>0</v>
      </c>
      <c r="BL402" s="17" t="s">
        <v>671</v>
      </c>
      <c r="BM402" s="208" t="s">
        <v>677</v>
      </c>
    </row>
    <row r="403" s="2" customFormat="1">
      <c r="A403" s="38"/>
      <c r="B403" s="39"/>
      <c r="C403" s="40"/>
      <c r="D403" s="210" t="s">
        <v>130</v>
      </c>
      <c r="E403" s="40"/>
      <c r="F403" s="211" t="s">
        <v>676</v>
      </c>
      <c r="G403" s="40"/>
      <c r="H403" s="40"/>
      <c r="I403" s="212"/>
      <c r="J403" s="40"/>
      <c r="K403" s="40"/>
      <c r="L403" s="44"/>
      <c r="M403" s="213"/>
      <c r="N403" s="214"/>
      <c r="O403" s="84"/>
      <c r="P403" s="84"/>
      <c r="Q403" s="84"/>
      <c r="R403" s="84"/>
      <c r="S403" s="84"/>
      <c r="T403" s="85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T403" s="17" t="s">
        <v>130</v>
      </c>
      <c r="AU403" s="17" t="s">
        <v>80</v>
      </c>
    </row>
    <row r="404" s="2" customFormat="1">
      <c r="A404" s="38"/>
      <c r="B404" s="39"/>
      <c r="C404" s="40"/>
      <c r="D404" s="215" t="s">
        <v>132</v>
      </c>
      <c r="E404" s="40"/>
      <c r="F404" s="216" t="s">
        <v>678</v>
      </c>
      <c r="G404" s="40"/>
      <c r="H404" s="40"/>
      <c r="I404" s="212"/>
      <c r="J404" s="40"/>
      <c r="K404" s="40"/>
      <c r="L404" s="44"/>
      <c r="M404" s="249"/>
      <c r="N404" s="250"/>
      <c r="O404" s="251"/>
      <c r="P404" s="251"/>
      <c r="Q404" s="251"/>
      <c r="R404" s="251"/>
      <c r="S404" s="251"/>
      <c r="T404" s="252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T404" s="17" t="s">
        <v>132</v>
      </c>
      <c r="AU404" s="17" t="s">
        <v>80</v>
      </c>
    </row>
    <row r="405" s="2" customFormat="1" ht="6.96" customHeight="1">
      <c r="A405" s="38"/>
      <c r="B405" s="59"/>
      <c r="C405" s="60"/>
      <c r="D405" s="60"/>
      <c r="E405" s="60"/>
      <c r="F405" s="60"/>
      <c r="G405" s="60"/>
      <c r="H405" s="60"/>
      <c r="I405" s="60"/>
      <c r="J405" s="60"/>
      <c r="K405" s="60"/>
      <c r="L405" s="44"/>
      <c r="M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</row>
  </sheetData>
  <sheetProtection sheet="1" autoFilter="0" formatColumns="0" formatRows="0" objects="1" scenarios="1" spinCount="100000" saltValue="ufXl4CvMzbQuRrVUmQaQUKW9QAg6Y49qpjuMIJb11eTUwoZPIfbXCDh3uhhpdkUXqi/rEMh4JUYDagc3BJvXDw==" hashValue="LXLyqcDWyqPXTr3n9Mqrqe+z0sF/URrAb34KZBO+wxhDgio3uafc/27yXUKQh7gC+BvxfuCJX2iP21dY/Y48yw==" algorithmName="SHA-512" password="88A1"/>
  <autoFilter ref="C90:K404"/>
  <mergeCells count="6">
    <mergeCell ref="E7:H7"/>
    <mergeCell ref="E16:H16"/>
    <mergeCell ref="E25:H25"/>
    <mergeCell ref="E46:H46"/>
    <mergeCell ref="E83:H83"/>
    <mergeCell ref="L2:V2"/>
  </mergeCells>
  <hyperlinks>
    <hyperlink ref="F96" r:id="rId1" display="https://podminky.urs.cz/item/CS_URS_2021_01/113106123"/>
    <hyperlink ref="F100" r:id="rId2" display="https://podminky.urs.cz/item/CS_URS_2021_01/113107123"/>
    <hyperlink ref="F106" r:id="rId3" display="https://podminky.urs.cz/item/CS_URS_2021_01/113107141"/>
    <hyperlink ref="F110" r:id="rId4" display="https://podminky.urs.cz/item/CS_URS_2021_01/132212111"/>
    <hyperlink ref="F114" r:id="rId5" display="https://podminky.urs.cz/item/CS_URS_2021_01/162211201"/>
    <hyperlink ref="F117" r:id="rId6" display="https://podminky.urs.cz/item/CS_URS_2021_01/171111103"/>
    <hyperlink ref="F121" r:id="rId7" display="https://podminky.urs.cz/item/CS_URS_2021_01/181311103"/>
    <hyperlink ref="F124" r:id="rId8" display="https://podminky.urs.cz/item/CS_URS_2021_01/10364101"/>
    <hyperlink ref="F128" r:id="rId9" display="https://podminky.urs.cz/item/CS_URS_2021_01/183403153"/>
    <hyperlink ref="F132" r:id="rId10" display="https://podminky.urs.cz/item/CS_URS_2021_01/274313611"/>
    <hyperlink ref="F136" r:id="rId11" display="https://podminky.urs.cz/item/CS_URS_2021_01/279113132"/>
    <hyperlink ref="F141" r:id="rId12" display="https://podminky.urs.cz/item/CS_URS_2021_01/310901113"/>
    <hyperlink ref="F145" r:id="rId13" display="https://podminky.urs.cz/item/CS_URS_2021_01/312232014"/>
    <hyperlink ref="F149" r:id="rId14" display="https://podminky.urs.cz/item/CS_URS_2021_01/564851111"/>
    <hyperlink ref="F153" r:id="rId15" display="https://podminky.urs.cz/item/CS_URS_2021_01/622325312"/>
    <hyperlink ref="F156" r:id="rId16" display="https://podminky.urs.cz/item/CS_URS_2021_01/622821002"/>
    <hyperlink ref="F159" r:id="rId17" display="https://podminky.urs.cz/item/CS_URS_2021_01/622821031"/>
    <hyperlink ref="F162" r:id="rId18" display="https://podminky.urs.cz/item/CS_URS_2021_01/629991011"/>
    <hyperlink ref="F174" r:id="rId19" display="https://podminky.urs.cz/item/CS_URS_2021_01/629995101"/>
    <hyperlink ref="F177" r:id="rId20" display="https://podminky.urs.cz/item/CS_URS_2021_01/636211131"/>
    <hyperlink ref="F180" r:id="rId21" display="https://podminky.urs.cz/item/CS_URS_2021_01/637311131"/>
    <hyperlink ref="F184" r:id="rId22" display="https://podminky.urs.cz/item/CS_URS_2021_01/936001001"/>
    <hyperlink ref="F187" r:id="rId23" display="https://podminky.urs.cz/item/CS_URS_2021_01/74910193"/>
    <hyperlink ref="F197" r:id="rId24" display="https://podminky.urs.cz/item/CS_URS_2021_01/941111121"/>
    <hyperlink ref="F200" r:id="rId25" display="https://podminky.urs.cz/item/CS_URS_2021_01/941111221"/>
    <hyperlink ref="F204" r:id="rId26" display="https://podminky.urs.cz/item/CS_URS_2021_01/941111821"/>
    <hyperlink ref="F208" r:id="rId27" display="https://podminky.urs.cz/item/CS_URS_2021_01/890411811"/>
    <hyperlink ref="F212" r:id="rId28" display="https://podminky.urs.cz/item/CS_URS_2021_01/899301811"/>
    <hyperlink ref="F216" r:id="rId29" display="https://podminky.urs.cz/item/CS_URS_2021_01/919735111"/>
    <hyperlink ref="F219" r:id="rId30" display="https://podminky.urs.cz/item/CS_URS_2021_01/961022311"/>
    <hyperlink ref="F223" r:id="rId31" display="https://podminky.urs.cz/item/CS_URS_2021_01/962032231"/>
    <hyperlink ref="F227" r:id="rId32" display="https://podminky.urs.cz/item/CS_URS_2021_01/962032314"/>
    <hyperlink ref="F231" r:id="rId33" display="https://podminky.urs.cz/item/CS_URS_2021_01/963042819"/>
    <hyperlink ref="F235" r:id="rId34" display="https://podminky.urs.cz/item/CS_URS_2021_01/965042241"/>
    <hyperlink ref="F239" r:id="rId35" display="https://podminky.urs.cz/item/CS_URS_2021_01/966003818"/>
    <hyperlink ref="F245" r:id="rId36" display="https://podminky.urs.cz/item/CS_URS_2021_01/966073810"/>
    <hyperlink ref="F249" r:id="rId37" display="https://podminky.urs.cz/item/CS_URS_2021_01/966073811"/>
    <hyperlink ref="F253" r:id="rId38" display="https://podminky.urs.cz/item/CS_URS_2021_01/978015331"/>
    <hyperlink ref="F256" r:id="rId39" display="https://podminky.urs.cz/item/CS_URS_2021_01/978059611"/>
    <hyperlink ref="F263" r:id="rId40" display="https://podminky.urs.cz/item/CS_URS_2021_01/997013212"/>
    <hyperlink ref="F266" r:id="rId41" display="https://podminky.urs.cz/item/CS_URS_2021_01/997013501"/>
    <hyperlink ref="F269" r:id="rId42" display="https://podminky.urs.cz/item/CS_URS_2021_01/997013509"/>
    <hyperlink ref="F273" r:id="rId43" display="https://podminky.urs.cz/item/CS_URS_2021_01/997013631"/>
    <hyperlink ref="F278" r:id="rId44" display="https://podminky.urs.cz/item/CS_URS_2021_01/711111001"/>
    <hyperlink ref="F282" r:id="rId45" display="https://podminky.urs.cz/item/CS_URS_2021_01/11163150"/>
    <hyperlink ref="F286" r:id="rId46" display="https://podminky.urs.cz/item/CS_URS_2021_01/711141559"/>
    <hyperlink ref="F292" r:id="rId47" display="https://podminky.urs.cz/item/CS_URS_2021_01/998711101"/>
    <hyperlink ref="F295" r:id="rId48" display="https://podminky.urs.cz/item/CS_URS_2021_01/998711181"/>
    <hyperlink ref="F299" r:id="rId49" display="https://podminky.urs.cz/item/CS_URS_2021_01/762951004"/>
    <hyperlink ref="F302" r:id="rId50" display="https://podminky.urs.cz/item/CS_URS_2021_01/60512125"/>
    <hyperlink ref="F307" r:id="rId51" display="https://podminky.urs.cz/item/CS_URS_2021_01/762952012"/>
    <hyperlink ref="F310" r:id="rId52" display="https://podminky.urs.cz/item/CS_URS_2021_01/61198124"/>
    <hyperlink ref="F314" r:id="rId53" display="https://podminky.urs.cz/item/CS_URS_2021_01/762952101"/>
    <hyperlink ref="F317" r:id="rId54" display="https://podminky.urs.cz/item/CS_URS_2021_01/998762101"/>
    <hyperlink ref="F320" r:id="rId55" display="https://podminky.urs.cz/item/CS_URS_2021_01/998762181"/>
    <hyperlink ref="F324" r:id="rId56" display="https://podminky.urs.cz/item/CS_URS_2021_01/764004861"/>
    <hyperlink ref="F328" r:id="rId57" display="https://podminky.urs.cz/item/CS_URS_2021_01/764508131"/>
    <hyperlink ref="F331" r:id="rId58" display="https://podminky.urs.cz/item/CS_URS_2021_01/764508132"/>
    <hyperlink ref="F335" r:id="rId59" display="https://podminky.urs.cz/item/CS_URS_2021_01/55344329"/>
    <hyperlink ref="F338" r:id="rId60" display="https://podminky.urs.cz/item/CS_URS_2021_01/764508134"/>
    <hyperlink ref="F341" r:id="rId61" display="https://podminky.urs.cz/item/CS_URS_2021_01/998764102"/>
    <hyperlink ref="F344" r:id="rId62" display="https://podminky.urs.cz/item/CS_URS_2021_01/998764181"/>
    <hyperlink ref="F348" r:id="rId63" display="https://podminky.urs.cz/item/CS_URS_2021_01/767165111"/>
    <hyperlink ref="F351" r:id="rId64" display="https://podminky.urs.cz/item/CS_URS_2021_01/14550122"/>
    <hyperlink ref="F356" r:id="rId65" display="https://podminky.urs.cz/item/CS_URS_2021_01/767995115"/>
    <hyperlink ref="F360" r:id="rId66" display="https://podminky.urs.cz/item/CS_URS_2021_01/14550301"/>
    <hyperlink ref="F365" r:id="rId67" display="https://podminky.urs.cz/item/CS_URS_2021_01/998767101"/>
    <hyperlink ref="F368" r:id="rId68" display="https://podminky.urs.cz/item/CS_URS_2021_01/998767181"/>
    <hyperlink ref="F372" r:id="rId69" display="https://podminky.urs.cz/item/CS_URS_2021_01/783201403"/>
    <hyperlink ref="F375" r:id="rId70" display="https://podminky.urs.cz/item/CS_URS_2021_01/783264101"/>
    <hyperlink ref="F378" r:id="rId71" display="https://podminky.urs.cz/item/CS_URS_2021_01/783267101"/>
    <hyperlink ref="F381" r:id="rId72" display="https://podminky.urs.cz/item/CS_URS_2021_01/783801401"/>
    <hyperlink ref="F384" r:id="rId73" display="https://podminky.urs.cz/item/CS_URS_2021_01/783823133"/>
    <hyperlink ref="F388" r:id="rId74" display="https://podminky.urs.cz/item/CS_URS_2021_01/783826615"/>
    <hyperlink ref="F391" r:id="rId75" display="https://podminky.urs.cz/item/CS_URS_2021_01/783827423"/>
    <hyperlink ref="F396" r:id="rId76" display="https://podminky.urs.cz/item/CS_URS_2021_01/789411533"/>
    <hyperlink ref="F401" r:id="rId77" display="https://podminky.urs.cz/item/CS_URS_2021_01/030001000"/>
    <hyperlink ref="F404" r:id="rId78" display="https://podminky.urs.cz/item/CS_URS_2021_01/04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7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53" customWidth="1"/>
    <col min="2" max="2" width="1.667969" style="253" customWidth="1"/>
    <col min="3" max="4" width="5" style="253" customWidth="1"/>
    <col min="5" max="5" width="11.66016" style="253" customWidth="1"/>
    <col min="6" max="6" width="9.160156" style="253" customWidth="1"/>
    <col min="7" max="7" width="5" style="253" customWidth="1"/>
    <col min="8" max="8" width="77.83203" style="253" customWidth="1"/>
    <col min="9" max="10" width="20" style="253" customWidth="1"/>
    <col min="11" max="11" width="1.667969" style="253" customWidth="1"/>
  </cols>
  <sheetData>
    <row r="1" s="1" customFormat="1" ht="37.5" customHeight="1"/>
    <row r="2" s="1" customFormat="1" ht="7.5" customHeight="1">
      <c r="B2" s="254"/>
      <c r="C2" s="255"/>
      <c r="D2" s="255"/>
      <c r="E2" s="255"/>
      <c r="F2" s="255"/>
      <c r="G2" s="255"/>
      <c r="H2" s="255"/>
      <c r="I2" s="255"/>
      <c r="J2" s="255"/>
      <c r="K2" s="256"/>
    </row>
    <row r="3" s="15" customFormat="1" ht="45" customHeight="1">
      <c r="B3" s="257"/>
      <c r="C3" s="258" t="s">
        <v>679</v>
      </c>
      <c r="D3" s="258"/>
      <c r="E3" s="258"/>
      <c r="F3" s="258"/>
      <c r="G3" s="258"/>
      <c r="H3" s="258"/>
      <c r="I3" s="258"/>
      <c r="J3" s="258"/>
      <c r="K3" s="259"/>
    </row>
    <row r="4" s="1" customFormat="1" ht="25.5" customHeight="1">
      <c r="B4" s="260"/>
      <c r="C4" s="261" t="s">
        <v>680</v>
      </c>
      <c r="D4" s="261"/>
      <c r="E4" s="261"/>
      <c r="F4" s="261"/>
      <c r="G4" s="261"/>
      <c r="H4" s="261"/>
      <c r="I4" s="261"/>
      <c r="J4" s="261"/>
      <c r="K4" s="262"/>
    </row>
    <row r="5" s="1" customFormat="1" ht="5.25" customHeight="1">
      <c r="B5" s="260"/>
      <c r="C5" s="263"/>
      <c r="D5" s="263"/>
      <c r="E5" s="263"/>
      <c r="F5" s="263"/>
      <c r="G5" s="263"/>
      <c r="H5" s="263"/>
      <c r="I5" s="263"/>
      <c r="J5" s="263"/>
      <c r="K5" s="262"/>
    </row>
    <row r="6" s="1" customFormat="1" ht="15" customHeight="1">
      <c r="B6" s="260"/>
      <c r="C6" s="264" t="s">
        <v>681</v>
      </c>
      <c r="D6" s="264"/>
      <c r="E6" s="264"/>
      <c r="F6" s="264"/>
      <c r="G6" s="264"/>
      <c r="H6" s="264"/>
      <c r="I6" s="264"/>
      <c r="J6" s="264"/>
      <c r="K6" s="262"/>
    </row>
    <row r="7" s="1" customFormat="1" ht="15" customHeight="1">
      <c r="B7" s="265"/>
      <c r="C7" s="264" t="s">
        <v>682</v>
      </c>
      <c r="D7" s="264"/>
      <c r="E7" s="264"/>
      <c r="F7" s="264"/>
      <c r="G7" s="264"/>
      <c r="H7" s="264"/>
      <c r="I7" s="264"/>
      <c r="J7" s="264"/>
      <c r="K7" s="262"/>
    </row>
    <row r="8" s="1" customFormat="1" ht="12.75" customHeight="1">
      <c r="B8" s="265"/>
      <c r="C8" s="264"/>
      <c r="D8" s="264"/>
      <c r="E8" s="264"/>
      <c r="F8" s="264"/>
      <c r="G8" s="264"/>
      <c r="H8" s="264"/>
      <c r="I8" s="264"/>
      <c r="J8" s="264"/>
      <c r="K8" s="262"/>
    </row>
    <row r="9" s="1" customFormat="1" ht="15" customHeight="1">
      <c r="B9" s="265"/>
      <c r="C9" s="264" t="s">
        <v>683</v>
      </c>
      <c r="D9" s="264"/>
      <c r="E9" s="264"/>
      <c r="F9" s="264"/>
      <c r="G9" s="264"/>
      <c r="H9" s="264"/>
      <c r="I9" s="264"/>
      <c r="J9" s="264"/>
      <c r="K9" s="262"/>
    </row>
    <row r="10" s="1" customFormat="1" ht="15" customHeight="1">
      <c r="B10" s="265"/>
      <c r="C10" s="264"/>
      <c r="D10" s="264" t="s">
        <v>684</v>
      </c>
      <c r="E10" s="264"/>
      <c r="F10" s="264"/>
      <c r="G10" s="264"/>
      <c r="H10" s="264"/>
      <c r="I10" s="264"/>
      <c r="J10" s="264"/>
      <c r="K10" s="262"/>
    </row>
    <row r="11" s="1" customFormat="1" ht="15" customHeight="1">
      <c r="B11" s="265"/>
      <c r="C11" s="266"/>
      <c r="D11" s="264" t="s">
        <v>685</v>
      </c>
      <c r="E11" s="264"/>
      <c r="F11" s="264"/>
      <c r="G11" s="264"/>
      <c r="H11" s="264"/>
      <c r="I11" s="264"/>
      <c r="J11" s="264"/>
      <c r="K11" s="262"/>
    </row>
    <row r="12" s="1" customFormat="1" ht="15" customHeight="1">
      <c r="B12" s="265"/>
      <c r="C12" s="266"/>
      <c r="D12" s="264"/>
      <c r="E12" s="264"/>
      <c r="F12" s="264"/>
      <c r="G12" s="264"/>
      <c r="H12" s="264"/>
      <c r="I12" s="264"/>
      <c r="J12" s="264"/>
      <c r="K12" s="262"/>
    </row>
    <row r="13" s="1" customFormat="1" ht="15" customHeight="1">
      <c r="B13" s="265"/>
      <c r="C13" s="266"/>
      <c r="D13" s="267" t="s">
        <v>686</v>
      </c>
      <c r="E13" s="264"/>
      <c r="F13" s="264"/>
      <c r="G13" s="264"/>
      <c r="H13" s="264"/>
      <c r="I13" s="264"/>
      <c r="J13" s="264"/>
      <c r="K13" s="262"/>
    </row>
    <row r="14" s="1" customFormat="1" ht="12.75" customHeight="1">
      <c r="B14" s="265"/>
      <c r="C14" s="266"/>
      <c r="D14" s="266"/>
      <c r="E14" s="266"/>
      <c r="F14" s="266"/>
      <c r="G14" s="266"/>
      <c r="H14" s="266"/>
      <c r="I14" s="266"/>
      <c r="J14" s="266"/>
      <c r="K14" s="262"/>
    </row>
    <row r="15" s="1" customFormat="1" ht="15" customHeight="1">
      <c r="B15" s="265"/>
      <c r="C15" s="266"/>
      <c r="D15" s="264" t="s">
        <v>687</v>
      </c>
      <c r="E15" s="264"/>
      <c r="F15" s="264"/>
      <c r="G15" s="264"/>
      <c r="H15" s="264"/>
      <c r="I15" s="264"/>
      <c r="J15" s="264"/>
      <c r="K15" s="262"/>
    </row>
    <row r="16" s="1" customFormat="1" ht="15" customHeight="1">
      <c r="B16" s="265"/>
      <c r="C16" s="266"/>
      <c r="D16" s="264" t="s">
        <v>688</v>
      </c>
      <c r="E16" s="264"/>
      <c r="F16" s="264"/>
      <c r="G16" s="264"/>
      <c r="H16" s="264"/>
      <c r="I16" s="264"/>
      <c r="J16" s="264"/>
      <c r="K16" s="262"/>
    </row>
    <row r="17" s="1" customFormat="1" ht="15" customHeight="1">
      <c r="B17" s="265"/>
      <c r="C17" s="266"/>
      <c r="D17" s="264" t="s">
        <v>689</v>
      </c>
      <c r="E17" s="264"/>
      <c r="F17" s="264"/>
      <c r="G17" s="264"/>
      <c r="H17" s="264"/>
      <c r="I17" s="264"/>
      <c r="J17" s="264"/>
      <c r="K17" s="262"/>
    </row>
    <row r="18" s="1" customFormat="1" ht="15" customHeight="1">
      <c r="B18" s="265"/>
      <c r="C18" s="266"/>
      <c r="D18" s="266"/>
      <c r="E18" s="268" t="s">
        <v>79</v>
      </c>
      <c r="F18" s="264" t="s">
        <v>690</v>
      </c>
      <c r="G18" s="264"/>
      <c r="H18" s="264"/>
      <c r="I18" s="264"/>
      <c r="J18" s="264"/>
      <c r="K18" s="262"/>
    </row>
    <row r="19" s="1" customFormat="1" ht="15" customHeight="1">
      <c r="B19" s="265"/>
      <c r="C19" s="266"/>
      <c r="D19" s="266"/>
      <c r="E19" s="268" t="s">
        <v>691</v>
      </c>
      <c r="F19" s="264" t="s">
        <v>692</v>
      </c>
      <c r="G19" s="264"/>
      <c r="H19" s="264"/>
      <c r="I19" s="264"/>
      <c r="J19" s="264"/>
      <c r="K19" s="262"/>
    </row>
    <row r="20" s="1" customFormat="1" ht="15" customHeight="1">
      <c r="B20" s="265"/>
      <c r="C20" s="266"/>
      <c r="D20" s="266"/>
      <c r="E20" s="268" t="s">
        <v>693</v>
      </c>
      <c r="F20" s="264" t="s">
        <v>694</v>
      </c>
      <c r="G20" s="264"/>
      <c r="H20" s="264"/>
      <c r="I20" s="264"/>
      <c r="J20" s="264"/>
      <c r="K20" s="262"/>
    </row>
    <row r="21" s="1" customFormat="1" ht="15" customHeight="1">
      <c r="B21" s="265"/>
      <c r="C21" s="266"/>
      <c r="D21" s="266"/>
      <c r="E21" s="268" t="s">
        <v>695</v>
      </c>
      <c r="F21" s="264" t="s">
        <v>696</v>
      </c>
      <c r="G21" s="264"/>
      <c r="H21" s="264"/>
      <c r="I21" s="264"/>
      <c r="J21" s="264"/>
      <c r="K21" s="262"/>
    </row>
    <row r="22" s="1" customFormat="1" ht="15" customHeight="1">
      <c r="B22" s="265"/>
      <c r="C22" s="266"/>
      <c r="D22" s="266"/>
      <c r="E22" s="268" t="s">
        <v>697</v>
      </c>
      <c r="F22" s="264" t="s">
        <v>698</v>
      </c>
      <c r="G22" s="264"/>
      <c r="H22" s="264"/>
      <c r="I22" s="264"/>
      <c r="J22" s="264"/>
      <c r="K22" s="262"/>
    </row>
    <row r="23" s="1" customFormat="1" ht="15" customHeight="1">
      <c r="B23" s="265"/>
      <c r="C23" s="266"/>
      <c r="D23" s="266"/>
      <c r="E23" s="268" t="s">
        <v>699</v>
      </c>
      <c r="F23" s="264" t="s">
        <v>700</v>
      </c>
      <c r="G23" s="264"/>
      <c r="H23" s="264"/>
      <c r="I23" s="264"/>
      <c r="J23" s="264"/>
      <c r="K23" s="262"/>
    </row>
    <row r="24" s="1" customFormat="1" ht="12.75" customHeight="1">
      <c r="B24" s="265"/>
      <c r="C24" s="266"/>
      <c r="D24" s="266"/>
      <c r="E24" s="266"/>
      <c r="F24" s="266"/>
      <c r="G24" s="266"/>
      <c r="H24" s="266"/>
      <c r="I24" s="266"/>
      <c r="J24" s="266"/>
      <c r="K24" s="262"/>
    </row>
    <row r="25" s="1" customFormat="1" ht="15" customHeight="1">
      <c r="B25" s="265"/>
      <c r="C25" s="264" t="s">
        <v>701</v>
      </c>
      <c r="D25" s="264"/>
      <c r="E25" s="264"/>
      <c r="F25" s="264"/>
      <c r="G25" s="264"/>
      <c r="H25" s="264"/>
      <c r="I25" s="264"/>
      <c r="J25" s="264"/>
      <c r="K25" s="262"/>
    </row>
    <row r="26" s="1" customFormat="1" ht="15" customHeight="1">
      <c r="B26" s="265"/>
      <c r="C26" s="264" t="s">
        <v>702</v>
      </c>
      <c r="D26" s="264"/>
      <c r="E26" s="264"/>
      <c r="F26" s="264"/>
      <c r="G26" s="264"/>
      <c r="H26" s="264"/>
      <c r="I26" s="264"/>
      <c r="J26" s="264"/>
      <c r="K26" s="262"/>
    </row>
    <row r="27" s="1" customFormat="1" ht="15" customHeight="1">
      <c r="B27" s="265"/>
      <c r="C27" s="264"/>
      <c r="D27" s="264" t="s">
        <v>703</v>
      </c>
      <c r="E27" s="264"/>
      <c r="F27" s="264"/>
      <c r="G27" s="264"/>
      <c r="H27" s="264"/>
      <c r="I27" s="264"/>
      <c r="J27" s="264"/>
      <c r="K27" s="262"/>
    </row>
    <row r="28" s="1" customFormat="1" ht="15" customHeight="1">
      <c r="B28" s="265"/>
      <c r="C28" s="266"/>
      <c r="D28" s="264" t="s">
        <v>704</v>
      </c>
      <c r="E28" s="264"/>
      <c r="F28" s="264"/>
      <c r="G28" s="264"/>
      <c r="H28" s="264"/>
      <c r="I28" s="264"/>
      <c r="J28" s="264"/>
      <c r="K28" s="262"/>
    </row>
    <row r="29" s="1" customFormat="1" ht="12.75" customHeight="1">
      <c r="B29" s="265"/>
      <c r="C29" s="266"/>
      <c r="D29" s="266"/>
      <c r="E29" s="266"/>
      <c r="F29" s="266"/>
      <c r="G29" s="266"/>
      <c r="H29" s="266"/>
      <c r="I29" s="266"/>
      <c r="J29" s="266"/>
      <c r="K29" s="262"/>
    </row>
    <row r="30" s="1" customFormat="1" ht="15" customHeight="1">
      <c r="B30" s="265"/>
      <c r="C30" s="266"/>
      <c r="D30" s="264" t="s">
        <v>705</v>
      </c>
      <c r="E30" s="264"/>
      <c r="F30" s="264"/>
      <c r="G30" s="264"/>
      <c r="H30" s="264"/>
      <c r="I30" s="264"/>
      <c r="J30" s="264"/>
      <c r="K30" s="262"/>
    </row>
    <row r="31" s="1" customFormat="1" ht="15" customHeight="1">
      <c r="B31" s="265"/>
      <c r="C31" s="266"/>
      <c r="D31" s="264" t="s">
        <v>706</v>
      </c>
      <c r="E31" s="264"/>
      <c r="F31" s="264"/>
      <c r="G31" s="264"/>
      <c r="H31" s="264"/>
      <c r="I31" s="264"/>
      <c r="J31" s="264"/>
      <c r="K31" s="262"/>
    </row>
    <row r="32" s="1" customFormat="1" ht="12.75" customHeight="1">
      <c r="B32" s="265"/>
      <c r="C32" s="266"/>
      <c r="D32" s="266"/>
      <c r="E32" s="266"/>
      <c r="F32" s="266"/>
      <c r="G32" s="266"/>
      <c r="H32" s="266"/>
      <c r="I32" s="266"/>
      <c r="J32" s="266"/>
      <c r="K32" s="262"/>
    </row>
    <row r="33" s="1" customFormat="1" ht="15" customHeight="1">
      <c r="B33" s="265"/>
      <c r="C33" s="266"/>
      <c r="D33" s="264" t="s">
        <v>707</v>
      </c>
      <c r="E33" s="264"/>
      <c r="F33" s="264"/>
      <c r="G33" s="264"/>
      <c r="H33" s="264"/>
      <c r="I33" s="264"/>
      <c r="J33" s="264"/>
      <c r="K33" s="262"/>
    </row>
    <row r="34" s="1" customFormat="1" ht="15" customHeight="1">
      <c r="B34" s="265"/>
      <c r="C34" s="266"/>
      <c r="D34" s="264" t="s">
        <v>708</v>
      </c>
      <c r="E34" s="264"/>
      <c r="F34" s="264"/>
      <c r="G34" s="264"/>
      <c r="H34" s="264"/>
      <c r="I34" s="264"/>
      <c r="J34" s="264"/>
      <c r="K34" s="262"/>
    </row>
    <row r="35" s="1" customFormat="1" ht="15" customHeight="1">
      <c r="B35" s="265"/>
      <c r="C35" s="266"/>
      <c r="D35" s="264" t="s">
        <v>709</v>
      </c>
      <c r="E35" s="264"/>
      <c r="F35" s="264"/>
      <c r="G35" s="264"/>
      <c r="H35" s="264"/>
      <c r="I35" s="264"/>
      <c r="J35" s="264"/>
      <c r="K35" s="262"/>
    </row>
    <row r="36" s="1" customFormat="1" ht="15" customHeight="1">
      <c r="B36" s="265"/>
      <c r="C36" s="266"/>
      <c r="D36" s="264"/>
      <c r="E36" s="267" t="s">
        <v>107</v>
      </c>
      <c r="F36" s="264"/>
      <c r="G36" s="264" t="s">
        <v>710</v>
      </c>
      <c r="H36" s="264"/>
      <c r="I36" s="264"/>
      <c r="J36" s="264"/>
      <c r="K36" s="262"/>
    </row>
    <row r="37" s="1" customFormat="1" ht="30.75" customHeight="1">
      <c r="B37" s="265"/>
      <c r="C37" s="266"/>
      <c r="D37" s="264"/>
      <c r="E37" s="267" t="s">
        <v>711</v>
      </c>
      <c r="F37" s="264"/>
      <c r="G37" s="264" t="s">
        <v>712</v>
      </c>
      <c r="H37" s="264"/>
      <c r="I37" s="264"/>
      <c r="J37" s="264"/>
      <c r="K37" s="262"/>
    </row>
    <row r="38" s="1" customFormat="1" ht="15" customHeight="1">
      <c r="B38" s="265"/>
      <c r="C38" s="266"/>
      <c r="D38" s="264"/>
      <c r="E38" s="267" t="s">
        <v>56</v>
      </c>
      <c r="F38" s="264"/>
      <c r="G38" s="264" t="s">
        <v>713</v>
      </c>
      <c r="H38" s="264"/>
      <c r="I38" s="264"/>
      <c r="J38" s="264"/>
      <c r="K38" s="262"/>
    </row>
    <row r="39" s="1" customFormat="1" ht="15" customHeight="1">
      <c r="B39" s="265"/>
      <c r="C39" s="266"/>
      <c r="D39" s="264"/>
      <c r="E39" s="267" t="s">
        <v>57</v>
      </c>
      <c r="F39" s="264"/>
      <c r="G39" s="264" t="s">
        <v>714</v>
      </c>
      <c r="H39" s="264"/>
      <c r="I39" s="264"/>
      <c r="J39" s="264"/>
      <c r="K39" s="262"/>
    </row>
    <row r="40" s="1" customFormat="1" ht="15" customHeight="1">
      <c r="B40" s="265"/>
      <c r="C40" s="266"/>
      <c r="D40" s="264"/>
      <c r="E40" s="267" t="s">
        <v>108</v>
      </c>
      <c r="F40" s="264"/>
      <c r="G40" s="264" t="s">
        <v>715</v>
      </c>
      <c r="H40" s="264"/>
      <c r="I40" s="264"/>
      <c r="J40" s="264"/>
      <c r="K40" s="262"/>
    </row>
    <row r="41" s="1" customFormat="1" ht="15" customHeight="1">
      <c r="B41" s="265"/>
      <c r="C41" s="266"/>
      <c r="D41" s="264"/>
      <c r="E41" s="267" t="s">
        <v>109</v>
      </c>
      <c r="F41" s="264"/>
      <c r="G41" s="264" t="s">
        <v>716</v>
      </c>
      <c r="H41" s="264"/>
      <c r="I41" s="264"/>
      <c r="J41" s="264"/>
      <c r="K41" s="262"/>
    </row>
    <row r="42" s="1" customFormat="1" ht="15" customHeight="1">
      <c r="B42" s="265"/>
      <c r="C42" s="266"/>
      <c r="D42" s="264"/>
      <c r="E42" s="267" t="s">
        <v>717</v>
      </c>
      <c r="F42" s="264"/>
      <c r="G42" s="264" t="s">
        <v>718</v>
      </c>
      <c r="H42" s="264"/>
      <c r="I42" s="264"/>
      <c r="J42" s="264"/>
      <c r="K42" s="262"/>
    </row>
    <row r="43" s="1" customFormat="1" ht="15" customHeight="1">
      <c r="B43" s="265"/>
      <c r="C43" s="266"/>
      <c r="D43" s="264"/>
      <c r="E43" s="267"/>
      <c r="F43" s="264"/>
      <c r="G43" s="264" t="s">
        <v>719</v>
      </c>
      <c r="H43" s="264"/>
      <c r="I43" s="264"/>
      <c r="J43" s="264"/>
      <c r="K43" s="262"/>
    </row>
    <row r="44" s="1" customFormat="1" ht="15" customHeight="1">
      <c r="B44" s="265"/>
      <c r="C44" s="266"/>
      <c r="D44" s="264"/>
      <c r="E44" s="267" t="s">
        <v>720</v>
      </c>
      <c r="F44" s="264"/>
      <c r="G44" s="264" t="s">
        <v>721</v>
      </c>
      <c r="H44" s="264"/>
      <c r="I44" s="264"/>
      <c r="J44" s="264"/>
      <c r="K44" s="262"/>
    </row>
    <row r="45" s="1" customFormat="1" ht="15" customHeight="1">
      <c r="B45" s="265"/>
      <c r="C45" s="266"/>
      <c r="D45" s="264"/>
      <c r="E45" s="267" t="s">
        <v>111</v>
      </c>
      <c r="F45" s="264"/>
      <c r="G45" s="264" t="s">
        <v>722</v>
      </c>
      <c r="H45" s="264"/>
      <c r="I45" s="264"/>
      <c r="J45" s="264"/>
      <c r="K45" s="262"/>
    </row>
    <row r="46" s="1" customFormat="1" ht="12.75" customHeight="1">
      <c r="B46" s="265"/>
      <c r="C46" s="266"/>
      <c r="D46" s="264"/>
      <c r="E46" s="264"/>
      <c r="F46" s="264"/>
      <c r="G46" s="264"/>
      <c r="H46" s="264"/>
      <c r="I46" s="264"/>
      <c r="J46" s="264"/>
      <c r="K46" s="262"/>
    </row>
    <row r="47" s="1" customFormat="1" ht="15" customHeight="1">
      <c r="B47" s="265"/>
      <c r="C47" s="266"/>
      <c r="D47" s="264" t="s">
        <v>723</v>
      </c>
      <c r="E47" s="264"/>
      <c r="F47" s="264"/>
      <c r="G47" s="264"/>
      <c r="H47" s="264"/>
      <c r="I47" s="264"/>
      <c r="J47" s="264"/>
      <c r="K47" s="262"/>
    </row>
    <row r="48" s="1" customFormat="1" ht="15" customHeight="1">
      <c r="B48" s="265"/>
      <c r="C48" s="266"/>
      <c r="D48" s="266"/>
      <c r="E48" s="264" t="s">
        <v>724</v>
      </c>
      <c r="F48" s="264"/>
      <c r="G48" s="264"/>
      <c r="H48" s="264"/>
      <c r="I48" s="264"/>
      <c r="J48" s="264"/>
      <c r="K48" s="262"/>
    </row>
    <row r="49" s="1" customFormat="1" ht="15" customHeight="1">
      <c r="B49" s="265"/>
      <c r="C49" s="266"/>
      <c r="D49" s="266"/>
      <c r="E49" s="264" t="s">
        <v>725</v>
      </c>
      <c r="F49" s="264"/>
      <c r="G49" s="264"/>
      <c r="H49" s="264"/>
      <c r="I49" s="264"/>
      <c r="J49" s="264"/>
      <c r="K49" s="262"/>
    </row>
    <row r="50" s="1" customFormat="1" ht="15" customHeight="1">
      <c r="B50" s="265"/>
      <c r="C50" s="266"/>
      <c r="D50" s="266"/>
      <c r="E50" s="264" t="s">
        <v>726</v>
      </c>
      <c r="F50" s="264"/>
      <c r="G50" s="264"/>
      <c r="H50" s="264"/>
      <c r="I50" s="264"/>
      <c r="J50" s="264"/>
      <c r="K50" s="262"/>
    </row>
    <row r="51" s="1" customFormat="1" ht="15" customHeight="1">
      <c r="B51" s="265"/>
      <c r="C51" s="266"/>
      <c r="D51" s="264" t="s">
        <v>727</v>
      </c>
      <c r="E51" s="264"/>
      <c r="F51" s="264"/>
      <c r="G51" s="264"/>
      <c r="H51" s="264"/>
      <c r="I51" s="264"/>
      <c r="J51" s="264"/>
      <c r="K51" s="262"/>
    </row>
    <row r="52" s="1" customFormat="1" ht="25.5" customHeight="1">
      <c r="B52" s="260"/>
      <c r="C52" s="261" t="s">
        <v>728</v>
      </c>
      <c r="D52" s="261"/>
      <c r="E52" s="261"/>
      <c r="F52" s="261"/>
      <c r="G52" s="261"/>
      <c r="H52" s="261"/>
      <c r="I52" s="261"/>
      <c r="J52" s="261"/>
      <c r="K52" s="262"/>
    </row>
    <row r="53" s="1" customFormat="1" ht="5.25" customHeight="1">
      <c r="B53" s="260"/>
      <c r="C53" s="263"/>
      <c r="D53" s="263"/>
      <c r="E53" s="263"/>
      <c r="F53" s="263"/>
      <c r="G53" s="263"/>
      <c r="H53" s="263"/>
      <c r="I53" s="263"/>
      <c r="J53" s="263"/>
      <c r="K53" s="262"/>
    </row>
    <row r="54" s="1" customFormat="1" ht="15" customHeight="1">
      <c r="B54" s="260"/>
      <c r="C54" s="264" t="s">
        <v>729</v>
      </c>
      <c r="D54" s="264"/>
      <c r="E54" s="264"/>
      <c r="F54" s="264"/>
      <c r="G54" s="264"/>
      <c r="H54" s="264"/>
      <c r="I54" s="264"/>
      <c r="J54" s="264"/>
      <c r="K54" s="262"/>
    </row>
    <row r="55" s="1" customFormat="1" ht="15" customHeight="1">
      <c r="B55" s="260"/>
      <c r="C55" s="264" t="s">
        <v>730</v>
      </c>
      <c r="D55" s="264"/>
      <c r="E55" s="264"/>
      <c r="F55" s="264"/>
      <c r="G55" s="264"/>
      <c r="H55" s="264"/>
      <c r="I55" s="264"/>
      <c r="J55" s="264"/>
      <c r="K55" s="262"/>
    </row>
    <row r="56" s="1" customFormat="1" ht="12.75" customHeight="1">
      <c r="B56" s="260"/>
      <c r="C56" s="264"/>
      <c r="D56" s="264"/>
      <c r="E56" s="264"/>
      <c r="F56" s="264"/>
      <c r="G56" s="264"/>
      <c r="H56" s="264"/>
      <c r="I56" s="264"/>
      <c r="J56" s="264"/>
      <c r="K56" s="262"/>
    </row>
    <row r="57" s="1" customFormat="1" ht="15" customHeight="1">
      <c r="B57" s="260"/>
      <c r="C57" s="264" t="s">
        <v>731</v>
      </c>
      <c r="D57" s="264"/>
      <c r="E57" s="264"/>
      <c r="F57" s="264"/>
      <c r="G57" s="264"/>
      <c r="H57" s="264"/>
      <c r="I57" s="264"/>
      <c r="J57" s="264"/>
      <c r="K57" s="262"/>
    </row>
    <row r="58" s="1" customFormat="1" ht="15" customHeight="1">
      <c r="B58" s="260"/>
      <c r="C58" s="266"/>
      <c r="D58" s="264" t="s">
        <v>732</v>
      </c>
      <c r="E58" s="264"/>
      <c r="F58" s="264"/>
      <c r="G58" s="264"/>
      <c r="H58" s="264"/>
      <c r="I58" s="264"/>
      <c r="J58" s="264"/>
      <c r="K58" s="262"/>
    </row>
    <row r="59" s="1" customFormat="1" ht="15" customHeight="1">
      <c r="B59" s="260"/>
      <c r="C59" s="266"/>
      <c r="D59" s="264" t="s">
        <v>733</v>
      </c>
      <c r="E59" s="264"/>
      <c r="F59" s="264"/>
      <c r="G59" s="264"/>
      <c r="H59" s="264"/>
      <c r="I59" s="264"/>
      <c r="J59" s="264"/>
      <c r="K59" s="262"/>
    </row>
    <row r="60" s="1" customFormat="1" ht="15" customHeight="1">
      <c r="B60" s="260"/>
      <c r="C60" s="266"/>
      <c r="D60" s="264" t="s">
        <v>734</v>
      </c>
      <c r="E60" s="264"/>
      <c r="F60" s="264"/>
      <c r="G60" s="264"/>
      <c r="H60" s="264"/>
      <c r="I60" s="264"/>
      <c r="J60" s="264"/>
      <c r="K60" s="262"/>
    </row>
    <row r="61" s="1" customFormat="1" ht="15" customHeight="1">
      <c r="B61" s="260"/>
      <c r="C61" s="266"/>
      <c r="D61" s="264" t="s">
        <v>735</v>
      </c>
      <c r="E61" s="264"/>
      <c r="F61" s="264"/>
      <c r="G61" s="264"/>
      <c r="H61" s="264"/>
      <c r="I61" s="264"/>
      <c r="J61" s="264"/>
      <c r="K61" s="262"/>
    </row>
    <row r="62" s="1" customFormat="1" ht="15" customHeight="1">
      <c r="B62" s="260"/>
      <c r="C62" s="266"/>
      <c r="D62" s="269" t="s">
        <v>736</v>
      </c>
      <c r="E62" s="269"/>
      <c r="F62" s="269"/>
      <c r="G62" s="269"/>
      <c r="H62" s="269"/>
      <c r="I62" s="269"/>
      <c r="J62" s="269"/>
      <c r="K62" s="262"/>
    </row>
    <row r="63" s="1" customFormat="1" ht="15" customHeight="1">
      <c r="B63" s="260"/>
      <c r="C63" s="266"/>
      <c r="D63" s="264" t="s">
        <v>737</v>
      </c>
      <c r="E63" s="264"/>
      <c r="F63" s="264"/>
      <c r="G63" s="264"/>
      <c r="H63" s="264"/>
      <c r="I63" s="264"/>
      <c r="J63" s="264"/>
      <c r="K63" s="262"/>
    </row>
    <row r="64" s="1" customFormat="1" ht="12.75" customHeight="1">
      <c r="B64" s="260"/>
      <c r="C64" s="266"/>
      <c r="D64" s="266"/>
      <c r="E64" s="270"/>
      <c r="F64" s="266"/>
      <c r="G64" s="266"/>
      <c r="H64" s="266"/>
      <c r="I64" s="266"/>
      <c r="J64" s="266"/>
      <c r="K64" s="262"/>
    </row>
    <row r="65" s="1" customFormat="1" ht="15" customHeight="1">
      <c r="B65" s="260"/>
      <c r="C65" s="266"/>
      <c r="D65" s="264" t="s">
        <v>738</v>
      </c>
      <c r="E65" s="264"/>
      <c r="F65" s="264"/>
      <c r="G65" s="264"/>
      <c r="H65" s="264"/>
      <c r="I65" s="264"/>
      <c r="J65" s="264"/>
      <c r="K65" s="262"/>
    </row>
    <row r="66" s="1" customFormat="1" ht="15" customHeight="1">
      <c r="B66" s="260"/>
      <c r="C66" s="266"/>
      <c r="D66" s="269" t="s">
        <v>739</v>
      </c>
      <c r="E66" s="269"/>
      <c r="F66" s="269"/>
      <c r="G66" s="269"/>
      <c r="H66" s="269"/>
      <c r="I66" s="269"/>
      <c r="J66" s="269"/>
      <c r="K66" s="262"/>
    </row>
    <row r="67" s="1" customFormat="1" ht="15" customHeight="1">
      <c r="B67" s="260"/>
      <c r="C67" s="266"/>
      <c r="D67" s="264" t="s">
        <v>740</v>
      </c>
      <c r="E67" s="264"/>
      <c r="F67" s="264"/>
      <c r="G67" s="264"/>
      <c r="H67" s="264"/>
      <c r="I67" s="264"/>
      <c r="J67" s="264"/>
      <c r="K67" s="262"/>
    </row>
    <row r="68" s="1" customFormat="1" ht="15" customHeight="1">
      <c r="B68" s="260"/>
      <c r="C68" s="266"/>
      <c r="D68" s="264" t="s">
        <v>741</v>
      </c>
      <c r="E68" s="264"/>
      <c r="F68" s="264"/>
      <c r="G68" s="264"/>
      <c r="H68" s="264"/>
      <c r="I68" s="264"/>
      <c r="J68" s="264"/>
      <c r="K68" s="262"/>
    </row>
    <row r="69" s="1" customFormat="1" ht="15" customHeight="1">
      <c r="B69" s="260"/>
      <c r="C69" s="266"/>
      <c r="D69" s="264" t="s">
        <v>742</v>
      </c>
      <c r="E69" s="264"/>
      <c r="F69" s="264"/>
      <c r="G69" s="264"/>
      <c r="H69" s="264"/>
      <c r="I69" s="264"/>
      <c r="J69" s="264"/>
      <c r="K69" s="262"/>
    </row>
    <row r="70" s="1" customFormat="1" ht="15" customHeight="1">
      <c r="B70" s="260"/>
      <c r="C70" s="266"/>
      <c r="D70" s="264" t="s">
        <v>743</v>
      </c>
      <c r="E70" s="264"/>
      <c r="F70" s="264"/>
      <c r="G70" s="264"/>
      <c r="H70" s="264"/>
      <c r="I70" s="264"/>
      <c r="J70" s="264"/>
      <c r="K70" s="262"/>
    </row>
    <row r="71" s="1" customFormat="1" ht="12.75" customHeight="1">
      <c r="B71" s="271"/>
      <c r="C71" s="272"/>
      <c r="D71" s="272"/>
      <c r="E71" s="272"/>
      <c r="F71" s="272"/>
      <c r="G71" s="272"/>
      <c r="H71" s="272"/>
      <c r="I71" s="272"/>
      <c r="J71" s="272"/>
      <c r="K71" s="273"/>
    </row>
    <row r="72" s="1" customFormat="1" ht="18.75" customHeight="1">
      <c r="B72" s="274"/>
      <c r="C72" s="274"/>
      <c r="D72" s="274"/>
      <c r="E72" s="274"/>
      <c r="F72" s="274"/>
      <c r="G72" s="274"/>
      <c r="H72" s="274"/>
      <c r="I72" s="274"/>
      <c r="J72" s="274"/>
      <c r="K72" s="275"/>
    </row>
    <row r="73" s="1" customFormat="1" ht="18.75" customHeight="1">
      <c r="B73" s="275"/>
      <c r="C73" s="275"/>
      <c r="D73" s="275"/>
      <c r="E73" s="275"/>
      <c r="F73" s="275"/>
      <c r="G73" s="275"/>
      <c r="H73" s="275"/>
      <c r="I73" s="275"/>
      <c r="J73" s="275"/>
      <c r="K73" s="275"/>
    </row>
    <row r="74" s="1" customFormat="1" ht="7.5" customHeight="1">
      <c r="B74" s="276"/>
      <c r="C74" s="277"/>
      <c r="D74" s="277"/>
      <c r="E74" s="277"/>
      <c r="F74" s="277"/>
      <c r="G74" s="277"/>
      <c r="H74" s="277"/>
      <c r="I74" s="277"/>
      <c r="J74" s="277"/>
      <c r="K74" s="278"/>
    </row>
    <row r="75" s="1" customFormat="1" ht="45" customHeight="1">
      <c r="B75" s="279"/>
      <c r="C75" s="280" t="s">
        <v>744</v>
      </c>
      <c r="D75" s="280"/>
      <c r="E75" s="280"/>
      <c r="F75" s="280"/>
      <c r="G75" s="280"/>
      <c r="H75" s="280"/>
      <c r="I75" s="280"/>
      <c r="J75" s="280"/>
      <c r="K75" s="281"/>
    </row>
    <row r="76" s="1" customFormat="1" ht="17.25" customHeight="1">
      <c r="B76" s="279"/>
      <c r="C76" s="282" t="s">
        <v>745</v>
      </c>
      <c r="D76" s="282"/>
      <c r="E76" s="282"/>
      <c r="F76" s="282" t="s">
        <v>746</v>
      </c>
      <c r="G76" s="283"/>
      <c r="H76" s="282" t="s">
        <v>57</v>
      </c>
      <c r="I76" s="282" t="s">
        <v>60</v>
      </c>
      <c r="J76" s="282" t="s">
        <v>747</v>
      </c>
      <c r="K76" s="281"/>
    </row>
    <row r="77" s="1" customFormat="1" ht="17.25" customHeight="1">
      <c r="B77" s="279"/>
      <c r="C77" s="284" t="s">
        <v>748</v>
      </c>
      <c r="D77" s="284"/>
      <c r="E77" s="284"/>
      <c r="F77" s="285" t="s">
        <v>749</v>
      </c>
      <c r="G77" s="286"/>
      <c r="H77" s="284"/>
      <c r="I77" s="284"/>
      <c r="J77" s="284" t="s">
        <v>750</v>
      </c>
      <c r="K77" s="281"/>
    </row>
    <row r="78" s="1" customFormat="1" ht="5.25" customHeight="1">
      <c r="B78" s="279"/>
      <c r="C78" s="287"/>
      <c r="D78" s="287"/>
      <c r="E78" s="287"/>
      <c r="F78" s="287"/>
      <c r="G78" s="288"/>
      <c r="H78" s="287"/>
      <c r="I78" s="287"/>
      <c r="J78" s="287"/>
      <c r="K78" s="281"/>
    </row>
    <row r="79" s="1" customFormat="1" ht="15" customHeight="1">
      <c r="B79" s="279"/>
      <c r="C79" s="267" t="s">
        <v>56</v>
      </c>
      <c r="D79" s="289"/>
      <c r="E79" s="289"/>
      <c r="F79" s="290" t="s">
        <v>751</v>
      </c>
      <c r="G79" s="291"/>
      <c r="H79" s="267" t="s">
        <v>752</v>
      </c>
      <c r="I79" s="267" t="s">
        <v>753</v>
      </c>
      <c r="J79" s="267">
        <v>20</v>
      </c>
      <c r="K79" s="281"/>
    </row>
    <row r="80" s="1" customFormat="1" ht="15" customHeight="1">
      <c r="B80" s="279"/>
      <c r="C80" s="267" t="s">
        <v>754</v>
      </c>
      <c r="D80" s="267"/>
      <c r="E80" s="267"/>
      <c r="F80" s="290" t="s">
        <v>751</v>
      </c>
      <c r="G80" s="291"/>
      <c r="H80" s="267" t="s">
        <v>755</v>
      </c>
      <c r="I80" s="267" t="s">
        <v>753</v>
      </c>
      <c r="J80" s="267">
        <v>120</v>
      </c>
      <c r="K80" s="281"/>
    </row>
    <row r="81" s="1" customFormat="1" ht="15" customHeight="1">
      <c r="B81" s="292"/>
      <c r="C81" s="267" t="s">
        <v>756</v>
      </c>
      <c r="D81" s="267"/>
      <c r="E81" s="267"/>
      <c r="F81" s="290" t="s">
        <v>757</v>
      </c>
      <c r="G81" s="291"/>
      <c r="H81" s="267" t="s">
        <v>758</v>
      </c>
      <c r="I81" s="267" t="s">
        <v>753</v>
      </c>
      <c r="J81" s="267">
        <v>50</v>
      </c>
      <c r="K81" s="281"/>
    </row>
    <row r="82" s="1" customFormat="1" ht="15" customHeight="1">
      <c r="B82" s="292"/>
      <c r="C82" s="267" t="s">
        <v>759</v>
      </c>
      <c r="D82" s="267"/>
      <c r="E82" s="267"/>
      <c r="F82" s="290" t="s">
        <v>751</v>
      </c>
      <c r="G82" s="291"/>
      <c r="H82" s="267" t="s">
        <v>760</v>
      </c>
      <c r="I82" s="267" t="s">
        <v>761</v>
      </c>
      <c r="J82" s="267"/>
      <c r="K82" s="281"/>
    </row>
    <row r="83" s="1" customFormat="1" ht="15" customHeight="1">
      <c r="B83" s="292"/>
      <c r="C83" s="293" t="s">
        <v>762</v>
      </c>
      <c r="D83" s="293"/>
      <c r="E83" s="293"/>
      <c r="F83" s="294" t="s">
        <v>757</v>
      </c>
      <c r="G83" s="293"/>
      <c r="H83" s="293" t="s">
        <v>763</v>
      </c>
      <c r="I83" s="293" t="s">
        <v>753</v>
      </c>
      <c r="J83" s="293">
        <v>15</v>
      </c>
      <c r="K83" s="281"/>
    </row>
    <row r="84" s="1" customFormat="1" ht="15" customHeight="1">
      <c r="B84" s="292"/>
      <c r="C84" s="293" t="s">
        <v>764</v>
      </c>
      <c r="D84" s="293"/>
      <c r="E84" s="293"/>
      <c r="F84" s="294" t="s">
        <v>757</v>
      </c>
      <c r="G84" s="293"/>
      <c r="H84" s="293" t="s">
        <v>765</v>
      </c>
      <c r="I84" s="293" t="s">
        <v>753</v>
      </c>
      <c r="J84" s="293">
        <v>15</v>
      </c>
      <c r="K84" s="281"/>
    </row>
    <row r="85" s="1" customFormat="1" ht="15" customHeight="1">
      <c r="B85" s="292"/>
      <c r="C85" s="293" t="s">
        <v>766</v>
      </c>
      <c r="D85" s="293"/>
      <c r="E85" s="293"/>
      <c r="F85" s="294" t="s">
        <v>757</v>
      </c>
      <c r="G85" s="293"/>
      <c r="H85" s="293" t="s">
        <v>767</v>
      </c>
      <c r="I85" s="293" t="s">
        <v>753</v>
      </c>
      <c r="J85" s="293">
        <v>20</v>
      </c>
      <c r="K85" s="281"/>
    </row>
    <row r="86" s="1" customFormat="1" ht="15" customHeight="1">
      <c r="B86" s="292"/>
      <c r="C86" s="293" t="s">
        <v>768</v>
      </c>
      <c r="D86" s="293"/>
      <c r="E86" s="293"/>
      <c r="F86" s="294" t="s">
        <v>757</v>
      </c>
      <c r="G86" s="293"/>
      <c r="H86" s="293" t="s">
        <v>769</v>
      </c>
      <c r="I86" s="293" t="s">
        <v>753</v>
      </c>
      <c r="J86" s="293">
        <v>20</v>
      </c>
      <c r="K86" s="281"/>
    </row>
    <row r="87" s="1" customFormat="1" ht="15" customHeight="1">
      <c r="B87" s="292"/>
      <c r="C87" s="267" t="s">
        <v>770</v>
      </c>
      <c r="D87" s="267"/>
      <c r="E87" s="267"/>
      <c r="F87" s="290" t="s">
        <v>757</v>
      </c>
      <c r="G87" s="291"/>
      <c r="H87" s="267" t="s">
        <v>771</v>
      </c>
      <c r="I87" s="267" t="s">
        <v>753</v>
      </c>
      <c r="J87" s="267">
        <v>50</v>
      </c>
      <c r="K87" s="281"/>
    </row>
    <row r="88" s="1" customFormat="1" ht="15" customHeight="1">
      <c r="B88" s="292"/>
      <c r="C88" s="267" t="s">
        <v>772</v>
      </c>
      <c r="D88" s="267"/>
      <c r="E88" s="267"/>
      <c r="F88" s="290" t="s">
        <v>757</v>
      </c>
      <c r="G88" s="291"/>
      <c r="H88" s="267" t="s">
        <v>773</v>
      </c>
      <c r="I88" s="267" t="s">
        <v>753</v>
      </c>
      <c r="J88" s="267">
        <v>20</v>
      </c>
      <c r="K88" s="281"/>
    </row>
    <row r="89" s="1" customFormat="1" ht="15" customHeight="1">
      <c r="B89" s="292"/>
      <c r="C89" s="267" t="s">
        <v>774</v>
      </c>
      <c r="D89" s="267"/>
      <c r="E89" s="267"/>
      <c r="F89" s="290" t="s">
        <v>757</v>
      </c>
      <c r="G89" s="291"/>
      <c r="H89" s="267" t="s">
        <v>775</v>
      </c>
      <c r="I89" s="267" t="s">
        <v>753</v>
      </c>
      <c r="J89" s="267">
        <v>20</v>
      </c>
      <c r="K89" s="281"/>
    </row>
    <row r="90" s="1" customFormat="1" ht="15" customHeight="1">
      <c r="B90" s="292"/>
      <c r="C90" s="267" t="s">
        <v>776</v>
      </c>
      <c r="D90" s="267"/>
      <c r="E90" s="267"/>
      <c r="F90" s="290" t="s">
        <v>757</v>
      </c>
      <c r="G90" s="291"/>
      <c r="H90" s="267" t="s">
        <v>777</v>
      </c>
      <c r="I90" s="267" t="s">
        <v>753</v>
      </c>
      <c r="J90" s="267">
        <v>50</v>
      </c>
      <c r="K90" s="281"/>
    </row>
    <row r="91" s="1" customFormat="1" ht="15" customHeight="1">
      <c r="B91" s="292"/>
      <c r="C91" s="267" t="s">
        <v>778</v>
      </c>
      <c r="D91" s="267"/>
      <c r="E91" s="267"/>
      <c r="F91" s="290" t="s">
        <v>757</v>
      </c>
      <c r="G91" s="291"/>
      <c r="H91" s="267" t="s">
        <v>778</v>
      </c>
      <c r="I91" s="267" t="s">
        <v>753</v>
      </c>
      <c r="J91" s="267">
        <v>50</v>
      </c>
      <c r="K91" s="281"/>
    </row>
    <row r="92" s="1" customFormat="1" ht="15" customHeight="1">
      <c r="B92" s="292"/>
      <c r="C92" s="267" t="s">
        <v>779</v>
      </c>
      <c r="D92" s="267"/>
      <c r="E92" s="267"/>
      <c r="F92" s="290" t="s">
        <v>757</v>
      </c>
      <c r="G92" s="291"/>
      <c r="H92" s="267" t="s">
        <v>780</v>
      </c>
      <c r="I92" s="267" t="s">
        <v>753</v>
      </c>
      <c r="J92" s="267">
        <v>255</v>
      </c>
      <c r="K92" s="281"/>
    </row>
    <row r="93" s="1" customFormat="1" ht="15" customHeight="1">
      <c r="B93" s="292"/>
      <c r="C93" s="267" t="s">
        <v>781</v>
      </c>
      <c r="D93" s="267"/>
      <c r="E93" s="267"/>
      <c r="F93" s="290" t="s">
        <v>751</v>
      </c>
      <c r="G93" s="291"/>
      <c r="H93" s="267" t="s">
        <v>782</v>
      </c>
      <c r="I93" s="267" t="s">
        <v>783</v>
      </c>
      <c r="J93" s="267"/>
      <c r="K93" s="281"/>
    </row>
    <row r="94" s="1" customFormat="1" ht="15" customHeight="1">
      <c r="B94" s="292"/>
      <c r="C94" s="267" t="s">
        <v>784</v>
      </c>
      <c r="D94" s="267"/>
      <c r="E94" s="267"/>
      <c r="F94" s="290" t="s">
        <v>751</v>
      </c>
      <c r="G94" s="291"/>
      <c r="H94" s="267" t="s">
        <v>785</v>
      </c>
      <c r="I94" s="267" t="s">
        <v>786</v>
      </c>
      <c r="J94" s="267"/>
      <c r="K94" s="281"/>
    </row>
    <row r="95" s="1" customFormat="1" ht="15" customHeight="1">
      <c r="B95" s="292"/>
      <c r="C95" s="267" t="s">
        <v>787</v>
      </c>
      <c r="D95" s="267"/>
      <c r="E95" s="267"/>
      <c r="F95" s="290" t="s">
        <v>751</v>
      </c>
      <c r="G95" s="291"/>
      <c r="H95" s="267" t="s">
        <v>787</v>
      </c>
      <c r="I95" s="267" t="s">
        <v>786</v>
      </c>
      <c r="J95" s="267"/>
      <c r="K95" s="281"/>
    </row>
    <row r="96" s="1" customFormat="1" ht="15" customHeight="1">
      <c r="B96" s="292"/>
      <c r="C96" s="267" t="s">
        <v>41</v>
      </c>
      <c r="D96" s="267"/>
      <c r="E96" s="267"/>
      <c r="F96" s="290" t="s">
        <v>751</v>
      </c>
      <c r="G96" s="291"/>
      <c r="H96" s="267" t="s">
        <v>788</v>
      </c>
      <c r="I96" s="267" t="s">
        <v>786</v>
      </c>
      <c r="J96" s="267"/>
      <c r="K96" s="281"/>
    </row>
    <row r="97" s="1" customFormat="1" ht="15" customHeight="1">
      <c r="B97" s="292"/>
      <c r="C97" s="267" t="s">
        <v>51</v>
      </c>
      <c r="D97" s="267"/>
      <c r="E97" s="267"/>
      <c r="F97" s="290" t="s">
        <v>751</v>
      </c>
      <c r="G97" s="291"/>
      <c r="H97" s="267" t="s">
        <v>789</v>
      </c>
      <c r="I97" s="267" t="s">
        <v>786</v>
      </c>
      <c r="J97" s="267"/>
      <c r="K97" s="281"/>
    </row>
    <row r="98" s="1" customFormat="1" ht="15" customHeight="1">
      <c r="B98" s="295"/>
      <c r="C98" s="296"/>
      <c r="D98" s="296"/>
      <c r="E98" s="296"/>
      <c r="F98" s="296"/>
      <c r="G98" s="296"/>
      <c r="H98" s="296"/>
      <c r="I98" s="296"/>
      <c r="J98" s="296"/>
      <c r="K98" s="297"/>
    </row>
    <row r="99" s="1" customFormat="1" ht="18.75" customHeight="1">
      <c r="B99" s="298"/>
      <c r="C99" s="299"/>
      <c r="D99" s="299"/>
      <c r="E99" s="299"/>
      <c r="F99" s="299"/>
      <c r="G99" s="299"/>
      <c r="H99" s="299"/>
      <c r="I99" s="299"/>
      <c r="J99" s="299"/>
      <c r="K99" s="298"/>
    </row>
    <row r="100" s="1" customFormat="1" ht="18.75" customHeight="1">
      <c r="B100" s="275"/>
      <c r="C100" s="275"/>
      <c r="D100" s="275"/>
      <c r="E100" s="275"/>
      <c r="F100" s="275"/>
      <c r="G100" s="275"/>
      <c r="H100" s="275"/>
      <c r="I100" s="275"/>
      <c r="J100" s="275"/>
      <c r="K100" s="275"/>
    </row>
    <row r="101" s="1" customFormat="1" ht="7.5" customHeight="1">
      <c r="B101" s="276"/>
      <c r="C101" s="277"/>
      <c r="D101" s="277"/>
      <c r="E101" s="277"/>
      <c r="F101" s="277"/>
      <c r="G101" s="277"/>
      <c r="H101" s="277"/>
      <c r="I101" s="277"/>
      <c r="J101" s="277"/>
      <c r="K101" s="278"/>
    </row>
    <row r="102" s="1" customFormat="1" ht="45" customHeight="1">
      <c r="B102" s="279"/>
      <c r="C102" s="280" t="s">
        <v>790</v>
      </c>
      <c r="D102" s="280"/>
      <c r="E102" s="280"/>
      <c r="F102" s="280"/>
      <c r="G102" s="280"/>
      <c r="H102" s="280"/>
      <c r="I102" s="280"/>
      <c r="J102" s="280"/>
      <c r="K102" s="281"/>
    </row>
    <row r="103" s="1" customFormat="1" ht="17.25" customHeight="1">
      <c r="B103" s="279"/>
      <c r="C103" s="282" t="s">
        <v>745</v>
      </c>
      <c r="D103" s="282"/>
      <c r="E103" s="282"/>
      <c r="F103" s="282" t="s">
        <v>746</v>
      </c>
      <c r="G103" s="283"/>
      <c r="H103" s="282" t="s">
        <v>57</v>
      </c>
      <c r="I103" s="282" t="s">
        <v>60</v>
      </c>
      <c r="J103" s="282" t="s">
        <v>747</v>
      </c>
      <c r="K103" s="281"/>
    </row>
    <row r="104" s="1" customFormat="1" ht="17.25" customHeight="1">
      <c r="B104" s="279"/>
      <c r="C104" s="284" t="s">
        <v>748</v>
      </c>
      <c r="D104" s="284"/>
      <c r="E104" s="284"/>
      <c r="F104" s="285" t="s">
        <v>749</v>
      </c>
      <c r="G104" s="286"/>
      <c r="H104" s="284"/>
      <c r="I104" s="284"/>
      <c r="J104" s="284" t="s">
        <v>750</v>
      </c>
      <c r="K104" s="281"/>
    </row>
    <row r="105" s="1" customFormat="1" ht="5.25" customHeight="1">
      <c r="B105" s="279"/>
      <c r="C105" s="282"/>
      <c r="D105" s="282"/>
      <c r="E105" s="282"/>
      <c r="F105" s="282"/>
      <c r="G105" s="300"/>
      <c r="H105" s="282"/>
      <c r="I105" s="282"/>
      <c r="J105" s="282"/>
      <c r="K105" s="281"/>
    </row>
    <row r="106" s="1" customFormat="1" ht="15" customHeight="1">
      <c r="B106" s="279"/>
      <c r="C106" s="267" t="s">
        <v>56</v>
      </c>
      <c r="D106" s="289"/>
      <c r="E106" s="289"/>
      <c r="F106" s="290" t="s">
        <v>751</v>
      </c>
      <c r="G106" s="267"/>
      <c r="H106" s="267" t="s">
        <v>791</v>
      </c>
      <c r="I106" s="267" t="s">
        <v>753</v>
      </c>
      <c r="J106" s="267">
        <v>20</v>
      </c>
      <c r="K106" s="281"/>
    </row>
    <row r="107" s="1" customFormat="1" ht="15" customHeight="1">
      <c r="B107" s="279"/>
      <c r="C107" s="267" t="s">
        <v>754</v>
      </c>
      <c r="D107" s="267"/>
      <c r="E107" s="267"/>
      <c r="F107" s="290" t="s">
        <v>751</v>
      </c>
      <c r="G107" s="267"/>
      <c r="H107" s="267" t="s">
        <v>791</v>
      </c>
      <c r="I107" s="267" t="s">
        <v>753</v>
      </c>
      <c r="J107" s="267">
        <v>120</v>
      </c>
      <c r="K107" s="281"/>
    </row>
    <row r="108" s="1" customFormat="1" ht="15" customHeight="1">
      <c r="B108" s="292"/>
      <c r="C108" s="267" t="s">
        <v>756</v>
      </c>
      <c r="D108" s="267"/>
      <c r="E108" s="267"/>
      <c r="F108" s="290" t="s">
        <v>757</v>
      </c>
      <c r="G108" s="267"/>
      <c r="H108" s="267" t="s">
        <v>791</v>
      </c>
      <c r="I108" s="267" t="s">
        <v>753</v>
      </c>
      <c r="J108" s="267">
        <v>50</v>
      </c>
      <c r="K108" s="281"/>
    </row>
    <row r="109" s="1" customFormat="1" ht="15" customHeight="1">
      <c r="B109" s="292"/>
      <c r="C109" s="267" t="s">
        <v>759</v>
      </c>
      <c r="D109" s="267"/>
      <c r="E109" s="267"/>
      <c r="F109" s="290" t="s">
        <v>751</v>
      </c>
      <c r="G109" s="267"/>
      <c r="H109" s="267" t="s">
        <v>791</v>
      </c>
      <c r="I109" s="267" t="s">
        <v>761</v>
      </c>
      <c r="J109" s="267"/>
      <c r="K109" s="281"/>
    </row>
    <row r="110" s="1" customFormat="1" ht="15" customHeight="1">
      <c r="B110" s="292"/>
      <c r="C110" s="267" t="s">
        <v>770</v>
      </c>
      <c r="D110" s="267"/>
      <c r="E110" s="267"/>
      <c r="F110" s="290" t="s">
        <v>757</v>
      </c>
      <c r="G110" s="267"/>
      <c r="H110" s="267" t="s">
        <v>791</v>
      </c>
      <c r="I110" s="267" t="s">
        <v>753</v>
      </c>
      <c r="J110" s="267">
        <v>50</v>
      </c>
      <c r="K110" s="281"/>
    </row>
    <row r="111" s="1" customFormat="1" ht="15" customHeight="1">
      <c r="B111" s="292"/>
      <c r="C111" s="267" t="s">
        <v>778</v>
      </c>
      <c r="D111" s="267"/>
      <c r="E111" s="267"/>
      <c r="F111" s="290" t="s">
        <v>757</v>
      </c>
      <c r="G111" s="267"/>
      <c r="H111" s="267" t="s">
        <v>791</v>
      </c>
      <c r="I111" s="267" t="s">
        <v>753</v>
      </c>
      <c r="J111" s="267">
        <v>50</v>
      </c>
      <c r="K111" s="281"/>
    </row>
    <row r="112" s="1" customFormat="1" ht="15" customHeight="1">
      <c r="B112" s="292"/>
      <c r="C112" s="267" t="s">
        <v>776</v>
      </c>
      <c r="D112" s="267"/>
      <c r="E112" s="267"/>
      <c r="F112" s="290" t="s">
        <v>757</v>
      </c>
      <c r="G112" s="267"/>
      <c r="H112" s="267" t="s">
        <v>791</v>
      </c>
      <c r="I112" s="267" t="s">
        <v>753</v>
      </c>
      <c r="J112" s="267">
        <v>50</v>
      </c>
      <c r="K112" s="281"/>
    </row>
    <row r="113" s="1" customFormat="1" ht="15" customHeight="1">
      <c r="B113" s="292"/>
      <c r="C113" s="267" t="s">
        <v>56</v>
      </c>
      <c r="D113" s="267"/>
      <c r="E113" s="267"/>
      <c r="F113" s="290" t="s">
        <v>751</v>
      </c>
      <c r="G113" s="267"/>
      <c r="H113" s="267" t="s">
        <v>792</v>
      </c>
      <c r="I113" s="267" t="s">
        <v>753</v>
      </c>
      <c r="J113" s="267">
        <v>20</v>
      </c>
      <c r="K113" s="281"/>
    </row>
    <row r="114" s="1" customFormat="1" ht="15" customHeight="1">
      <c r="B114" s="292"/>
      <c r="C114" s="267" t="s">
        <v>793</v>
      </c>
      <c r="D114" s="267"/>
      <c r="E114" s="267"/>
      <c r="F114" s="290" t="s">
        <v>751</v>
      </c>
      <c r="G114" s="267"/>
      <c r="H114" s="267" t="s">
        <v>794</v>
      </c>
      <c r="I114" s="267" t="s">
        <v>753</v>
      </c>
      <c r="J114" s="267">
        <v>120</v>
      </c>
      <c r="K114" s="281"/>
    </row>
    <row r="115" s="1" customFormat="1" ht="15" customHeight="1">
      <c r="B115" s="292"/>
      <c r="C115" s="267" t="s">
        <v>41</v>
      </c>
      <c r="D115" s="267"/>
      <c r="E115" s="267"/>
      <c r="F115" s="290" t="s">
        <v>751</v>
      </c>
      <c r="G115" s="267"/>
      <c r="H115" s="267" t="s">
        <v>795</v>
      </c>
      <c r="I115" s="267" t="s">
        <v>786</v>
      </c>
      <c r="J115" s="267"/>
      <c r="K115" s="281"/>
    </row>
    <row r="116" s="1" customFormat="1" ht="15" customHeight="1">
      <c r="B116" s="292"/>
      <c r="C116" s="267" t="s">
        <v>51</v>
      </c>
      <c r="D116" s="267"/>
      <c r="E116" s="267"/>
      <c r="F116" s="290" t="s">
        <v>751</v>
      </c>
      <c r="G116" s="267"/>
      <c r="H116" s="267" t="s">
        <v>796</v>
      </c>
      <c r="I116" s="267" t="s">
        <v>786</v>
      </c>
      <c r="J116" s="267"/>
      <c r="K116" s="281"/>
    </row>
    <row r="117" s="1" customFormat="1" ht="15" customHeight="1">
      <c r="B117" s="292"/>
      <c r="C117" s="267" t="s">
        <v>60</v>
      </c>
      <c r="D117" s="267"/>
      <c r="E117" s="267"/>
      <c r="F117" s="290" t="s">
        <v>751</v>
      </c>
      <c r="G117" s="267"/>
      <c r="H117" s="267" t="s">
        <v>797</v>
      </c>
      <c r="I117" s="267" t="s">
        <v>798</v>
      </c>
      <c r="J117" s="267"/>
      <c r="K117" s="281"/>
    </row>
    <row r="118" s="1" customFormat="1" ht="15" customHeight="1">
      <c r="B118" s="295"/>
      <c r="C118" s="301"/>
      <c r="D118" s="301"/>
      <c r="E118" s="301"/>
      <c r="F118" s="301"/>
      <c r="G118" s="301"/>
      <c r="H118" s="301"/>
      <c r="I118" s="301"/>
      <c r="J118" s="301"/>
      <c r="K118" s="297"/>
    </row>
    <row r="119" s="1" customFormat="1" ht="18.75" customHeight="1">
      <c r="B119" s="302"/>
      <c r="C119" s="303"/>
      <c r="D119" s="303"/>
      <c r="E119" s="303"/>
      <c r="F119" s="304"/>
      <c r="G119" s="303"/>
      <c r="H119" s="303"/>
      <c r="I119" s="303"/>
      <c r="J119" s="303"/>
      <c r="K119" s="302"/>
    </row>
    <row r="120" s="1" customFormat="1" ht="18.75" customHeight="1">
      <c r="B120" s="275"/>
      <c r="C120" s="275"/>
      <c r="D120" s="275"/>
      <c r="E120" s="275"/>
      <c r="F120" s="275"/>
      <c r="G120" s="275"/>
      <c r="H120" s="275"/>
      <c r="I120" s="275"/>
      <c r="J120" s="275"/>
      <c r="K120" s="275"/>
    </row>
    <row r="121" s="1" customFormat="1" ht="7.5" customHeight="1">
      <c r="B121" s="305"/>
      <c r="C121" s="306"/>
      <c r="D121" s="306"/>
      <c r="E121" s="306"/>
      <c r="F121" s="306"/>
      <c r="G121" s="306"/>
      <c r="H121" s="306"/>
      <c r="I121" s="306"/>
      <c r="J121" s="306"/>
      <c r="K121" s="307"/>
    </row>
    <row r="122" s="1" customFormat="1" ht="45" customHeight="1">
      <c r="B122" s="308"/>
      <c r="C122" s="258" t="s">
        <v>799</v>
      </c>
      <c r="D122" s="258"/>
      <c r="E122" s="258"/>
      <c r="F122" s="258"/>
      <c r="G122" s="258"/>
      <c r="H122" s="258"/>
      <c r="I122" s="258"/>
      <c r="J122" s="258"/>
      <c r="K122" s="309"/>
    </row>
    <row r="123" s="1" customFormat="1" ht="17.25" customHeight="1">
      <c r="B123" s="310"/>
      <c r="C123" s="282" t="s">
        <v>745</v>
      </c>
      <c r="D123" s="282"/>
      <c r="E123" s="282"/>
      <c r="F123" s="282" t="s">
        <v>746</v>
      </c>
      <c r="G123" s="283"/>
      <c r="H123" s="282" t="s">
        <v>57</v>
      </c>
      <c r="I123" s="282" t="s">
        <v>60</v>
      </c>
      <c r="J123" s="282" t="s">
        <v>747</v>
      </c>
      <c r="K123" s="311"/>
    </row>
    <row r="124" s="1" customFormat="1" ht="17.25" customHeight="1">
      <c r="B124" s="310"/>
      <c r="C124" s="284" t="s">
        <v>748</v>
      </c>
      <c r="D124" s="284"/>
      <c r="E124" s="284"/>
      <c r="F124" s="285" t="s">
        <v>749</v>
      </c>
      <c r="G124" s="286"/>
      <c r="H124" s="284"/>
      <c r="I124" s="284"/>
      <c r="J124" s="284" t="s">
        <v>750</v>
      </c>
      <c r="K124" s="311"/>
    </row>
    <row r="125" s="1" customFormat="1" ht="5.25" customHeight="1">
      <c r="B125" s="312"/>
      <c r="C125" s="287"/>
      <c r="D125" s="287"/>
      <c r="E125" s="287"/>
      <c r="F125" s="287"/>
      <c r="G125" s="313"/>
      <c r="H125" s="287"/>
      <c r="I125" s="287"/>
      <c r="J125" s="287"/>
      <c r="K125" s="314"/>
    </row>
    <row r="126" s="1" customFormat="1" ht="15" customHeight="1">
      <c r="B126" s="312"/>
      <c r="C126" s="267" t="s">
        <v>754</v>
      </c>
      <c r="D126" s="289"/>
      <c r="E126" s="289"/>
      <c r="F126" s="290" t="s">
        <v>751</v>
      </c>
      <c r="G126" s="267"/>
      <c r="H126" s="267" t="s">
        <v>791</v>
      </c>
      <c r="I126" s="267" t="s">
        <v>753</v>
      </c>
      <c r="J126" s="267">
        <v>120</v>
      </c>
      <c r="K126" s="315"/>
    </row>
    <row r="127" s="1" customFormat="1" ht="15" customHeight="1">
      <c r="B127" s="312"/>
      <c r="C127" s="267" t="s">
        <v>800</v>
      </c>
      <c r="D127" s="267"/>
      <c r="E127" s="267"/>
      <c r="F127" s="290" t="s">
        <v>751</v>
      </c>
      <c r="G127" s="267"/>
      <c r="H127" s="267" t="s">
        <v>801</v>
      </c>
      <c r="I127" s="267" t="s">
        <v>753</v>
      </c>
      <c r="J127" s="267" t="s">
        <v>802</v>
      </c>
      <c r="K127" s="315"/>
    </row>
    <row r="128" s="1" customFormat="1" ht="15" customHeight="1">
      <c r="B128" s="312"/>
      <c r="C128" s="267" t="s">
        <v>699</v>
      </c>
      <c r="D128" s="267"/>
      <c r="E128" s="267"/>
      <c r="F128" s="290" t="s">
        <v>751</v>
      </c>
      <c r="G128" s="267"/>
      <c r="H128" s="267" t="s">
        <v>803</v>
      </c>
      <c r="I128" s="267" t="s">
        <v>753</v>
      </c>
      <c r="J128" s="267" t="s">
        <v>802</v>
      </c>
      <c r="K128" s="315"/>
    </row>
    <row r="129" s="1" customFormat="1" ht="15" customHeight="1">
      <c r="B129" s="312"/>
      <c r="C129" s="267" t="s">
        <v>762</v>
      </c>
      <c r="D129" s="267"/>
      <c r="E129" s="267"/>
      <c r="F129" s="290" t="s">
        <v>757</v>
      </c>
      <c r="G129" s="267"/>
      <c r="H129" s="267" t="s">
        <v>763</v>
      </c>
      <c r="I129" s="267" t="s">
        <v>753</v>
      </c>
      <c r="J129" s="267">
        <v>15</v>
      </c>
      <c r="K129" s="315"/>
    </row>
    <row r="130" s="1" customFormat="1" ht="15" customHeight="1">
      <c r="B130" s="312"/>
      <c r="C130" s="293" t="s">
        <v>764</v>
      </c>
      <c r="D130" s="293"/>
      <c r="E130" s="293"/>
      <c r="F130" s="294" t="s">
        <v>757</v>
      </c>
      <c r="G130" s="293"/>
      <c r="H130" s="293" t="s">
        <v>765</v>
      </c>
      <c r="I130" s="293" t="s">
        <v>753</v>
      </c>
      <c r="J130" s="293">
        <v>15</v>
      </c>
      <c r="K130" s="315"/>
    </row>
    <row r="131" s="1" customFormat="1" ht="15" customHeight="1">
      <c r="B131" s="312"/>
      <c r="C131" s="293" t="s">
        <v>766</v>
      </c>
      <c r="D131" s="293"/>
      <c r="E131" s="293"/>
      <c r="F131" s="294" t="s">
        <v>757</v>
      </c>
      <c r="G131" s="293"/>
      <c r="H131" s="293" t="s">
        <v>767</v>
      </c>
      <c r="I131" s="293" t="s">
        <v>753</v>
      </c>
      <c r="J131" s="293">
        <v>20</v>
      </c>
      <c r="K131" s="315"/>
    </row>
    <row r="132" s="1" customFormat="1" ht="15" customHeight="1">
      <c r="B132" s="312"/>
      <c r="C132" s="293" t="s">
        <v>768</v>
      </c>
      <c r="D132" s="293"/>
      <c r="E132" s="293"/>
      <c r="F132" s="294" t="s">
        <v>757</v>
      </c>
      <c r="G132" s="293"/>
      <c r="H132" s="293" t="s">
        <v>769</v>
      </c>
      <c r="I132" s="293" t="s">
        <v>753</v>
      </c>
      <c r="J132" s="293">
        <v>20</v>
      </c>
      <c r="K132" s="315"/>
    </row>
    <row r="133" s="1" customFormat="1" ht="15" customHeight="1">
      <c r="B133" s="312"/>
      <c r="C133" s="267" t="s">
        <v>756</v>
      </c>
      <c r="D133" s="267"/>
      <c r="E133" s="267"/>
      <c r="F133" s="290" t="s">
        <v>757</v>
      </c>
      <c r="G133" s="267"/>
      <c r="H133" s="267" t="s">
        <v>791</v>
      </c>
      <c r="I133" s="267" t="s">
        <v>753</v>
      </c>
      <c r="J133" s="267">
        <v>50</v>
      </c>
      <c r="K133" s="315"/>
    </row>
    <row r="134" s="1" customFormat="1" ht="15" customHeight="1">
      <c r="B134" s="312"/>
      <c r="C134" s="267" t="s">
        <v>770</v>
      </c>
      <c r="D134" s="267"/>
      <c r="E134" s="267"/>
      <c r="F134" s="290" t="s">
        <v>757</v>
      </c>
      <c r="G134" s="267"/>
      <c r="H134" s="267" t="s">
        <v>791</v>
      </c>
      <c r="I134" s="267" t="s">
        <v>753</v>
      </c>
      <c r="J134" s="267">
        <v>50</v>
      </c>
      <c r="K134" s="315"/>
    </row>
    <row r="135" s="1" customFormat="1" ht="15" customHeight="1">
      <c r="B135" s="312"/>
      <c r="C135" s="267" t="s">
        <v>776</v>
      </c>
      <c r="D135" s="267"/>
      <c r="E135" s="267"/>
      <c r="F135" s="290" t="s">
        <v>757</v>
      </c>
      <c r="G135" s="267"/>
      <c r="H135" s="267" t="s">
        <v>791</v>
      </c>
      <c r="I135" s="267" t="s">
        <v>753</v>
      </c>
      <c r="J135" s="267">
        <v>50</v>
      </c>
      <c r="K135" s="315"/>
    </row>
    <row r="136" s="1" customFormat="1" ht="15" customHeight="1">
      <c r="B136" s="312"/>
      <c r="C136" s="267" t="s">
        <v>778</v>
      </c>
      <c r="D136" s="267"/>
      <c r="E136" s="267"/>
      <c r="F136" s="290" t="s">
        <v>757</v>
      </c>
      <c r="G136" s="267"/>
      <c r="H136" s="267" t="s">
        <v>791</v>
      </c>
      <c r="I136" s="267" t="s">
        <v>753</v>
      </c>
      <c r="J136" s="267">
        <v>50</v>
      </c>
      <c r="K136" s="315"/>
    </row>
    <row r="137" s="1" customFormat="1" ht="15" customHeight="1">
      <c r="B137" s="312"/>
      <c r="C137" s="267" t="s">
        <v>779</v>
      </c>
      <c r="D137" s="267"/>
      <c r="E137" s="267"/>
      <c r="F137" s="290" t="s">
        <v>757</v>
      </c>
      <c r="G137" s="267"/>
      <c r="H137" s="267" t="s">
        <v>804</v>
      </c>
      <c r="I137" s="267" t="s">
        <v>753</v>
      </c>
      <c r="J137" s="267">
        <v>255</v>
      </c>
      <c r="K137" s="315"/>
    </row>
    <row r="138" s="1" customFormat="1" ht="15" customHeight="1">
      <c r="B138" s="312"/>
      <c r="C138" s="267" t="s">
        <v>781</v>
      </c>
      <c r="D138" s="267"/>
      <c r="E138" s="267"/>
      <c r="F138" s="290" t="s">
        <v>751</v>
      </c>
      <c r="G138" s="267"/>
      <c r="H138" s="267" t="s">
        <v>805</v>
      </c>
      <c r="I138" s="267" t="s">
        <v>783</v>
      </c>
      <c r="J138" s="267"/>
      <c r="K138" s="315"/>
    </row>
    <row r="139" s="1" customFormat="1" ht="15" customHeight="1">
      <c r="B139" s="312"/>
      <c r="C139" s="267" t="s">
        <v>784</v>
      </c>
      <c r="D139" s="267"/>
      <c r="E139" s="267"/>
      <c r="F139" s="290" t="s">
        <v>751</v>
      </c>
      <c r="G139" s="267"/>
      <c r="H139" s="267" t="s">
        <v>806</v>
      </c>
      <c r="I139" s="267" t="s">
        <v>786</v>
      </c>
      <c r="J139" s="267"/>
      <c r="K139" s="315"/>
    </row>
    <row r="140" s="1" customFormat="1" ht="15" customHeight="1">
      <c r="B140" s="312"/>
      <c r="C140" s="267" t="s">
        <v>787</v>
      </c>
      <c r="D140" s="267"/>
      <c r="E140" s="267"/>
      <c r="F140" s="290" t="s">
        <v>751</v>
      </c>
      <c r="G140" s="267"/>
      <c r="H140" s="267" t="s">
        <v>787</v>
      </c>
      <c r="I140" s="267" t="s">
        <v>786</v>
      </c>
      <c r="J140" s="267"/>
      <c r="K140" s="315"/>
    </row>
    <row r="141" s="1" customFormat="1" ht="15" customHeight="1">
      <c r="B141" s="312"/>
      <c r="C141" s="267" t="s">
        <v>41</v>
      </c>
      <c r="D141" s="267"/>
      <c r="E141" s="267"/>
      <c r="F141" s="290" t="s">
        <v>751</v>
      </c>
      <c r="G141" s="267"/>
      <c r="H141" s="267" t="s">
        <v>807</v>
      </c>
      <c r="I141" s="267" t="s">
        <v>786</v>
      </c>
      <c r="J141" s="267"/>
      <c r="K141" s="315"/>
    </row>
    <row r="142" s="1" customFormat="1" ht="15" customHeight="1">
      <c r="B142" s="312"/>
      <c r="C142" s="267" t="s">
        <v>808</v>
      </c>
      <c r="D142" s="267"/>
      <c r="E142" s="267"/>
      <c r="F142" s="290" t="s">
        <v>751</v>
      </c>
      <c r="G142" s="267"/>
      <c r="H142" s="267" t="s">
        <v>809</v>
      </c>
      <c r="I142" s="267" t="s">
        <v>786</v>
      </c>
      <c r="J142" s="267"/>
      <c r="K142" s="315"/>
    </row>
    <row r="143" s="1" customFormat="1" ht="15" customHeight="1">
      <c r="B143" s="316"/>
      <c r="C143" s="317"/>
      <c r="D143" s="317"/>
      <c r="E143" s="317"/>
      <c r="F143" s="317"/>
      <c r="G143" s="317"/>
      <c r="H143" s="317"/>
      <c r="I143" s="317"/>
      <c r="J143" s="317"/>
      <c r="K143" s="318"/>
    </row>
    <row r="144" s="1" customFormat="1" ht="18.75" customHeight="1">
      <c r="B144" s="303"/>
      <c r="C144" s="303"/>
      <c r="D144" s="303"/>
      <c r="E144" s="303"/>
      <c r="F144" s="304"/>
      <c r="G144" s="303"/>
      <c r="H144" s="303"/>
      <c r="I144" s="303"/>
      <c r="J144" s="303"/>
      <c r="K144" s="303"/>
    </row>
    <row r="145" s="1" customFormat="1" ht="18.75" customHeight="1">
      <c r="B145" s="275"/>
      <c r="C145" s="275"/>
      <c r="D145" s="275"/>
      <c r="E145" s="275"/>
      <c r="F145" s="275"/>
      <c r="G145" s="275"/>
      <c r="H145" s="275"/>
      <c r="I145" s="275"/>
      <c r="J145" s="275"/>
      <c r="K145" s="275"/>
    </row>
    <row r="146" s="1" customFormat="1" ht="7.5" customHeight="1">
      <c r="B146" s="276"/>
      <c r="C146" s="277"/>
      <c r="D146" s="277"/>
      <c r="E146" s="277"/>
      <c r="F146" s="277"/>
      <c r="G146" s="277"/>
      <c r="H146" s="277"/>
      <c r="I146" s="277"/>
      <c r="J146" s="277"/>
      <c r="K146" s="278"/>
    </row>
    <row r="147" s="1" customFormat="1" ht="45" customHeight="1">
      <c r="B147" s="279"/>
      <c r="C147" s="280" t="s">
        <v>810</v>
      </c>
      <c r="D147" s="280"/>
      <c r="E147" s="280"/>
      <c r="F147" s="280"/>
      <c r="G147" s="280"/>
      <c r="H147" s="280"/>
      <c r="I147" s="280"/>
      <c r="J147" s="280"/>
      <c r="K147" s="281"/>
    </row>
    <row r="148" s="1" customFormat="1" ht="17.25" customHeight="1">
      <c r="B148" s="279"/>
      <c r="C148" s="282" t="s">
        <v>745</v>
      </c>
      <c r="D148" s="282"/>
      <c r="E148" s="282"/>
      <c r="F148" s="282" t="s">
        <v>746</v>
      </c>
      <c r="G148" s="283"/>
      <c r="H148" s="282" t="s">
        <v>57</v>
      </c>
      <c r="I148" s="282" t="s">
        <v>60</v>
      </c>
      <c r="J148" s="282" t="s">
        <v>747</v>
      </c>
      <c r="K148" s="281"/>
    </row>
    <row r="149" s="1" customFormat="1" ht="17.25" customHeight="1">
      <c r="B149" s="279"/>
      <c r="C149" s="284" t="s">
        <v>748</v>
      </c>
      <c r="D149" s="284"/>
      <c r="E149" s="284"/>
      <c r="F149" s="285" t="s">
        <v>749</v>
      </c>
      <c r="G149" s="286"/>
      <c r="H149" s="284"/>
      <c r="I149" s="284"/>
      <c r="J149" s="284" t="s">
        <v>750</v>
      </c>
      <c r="K149" s="281"/>
    </row>
    <row r="150" s="1" customFormat="1" ht="5.25" customHeight="1">
      <c r="B150" s="292"/>
      <c r="C150" s="287"/>
      <c r="D150" s="287"/>
      <c r="E150" s="287"/>
      <c r="F150" s="287"/>
      <c r="G150" s="288"/>
      <c r="H150" s="287"/>
      <c r="I150" s="287"/>
      <c r="J150" s="287"/>
      <c r="K150" s="315"/>
    </row>
    <row r="151" s="1" customFormat="1" ht="15" customHeight="1">
      <c r="B151" s="292"/>
      <c r="C151" s="319" t="s">
        <v>754</v>
      </c>
      <c r="D151" s="267"/>
      <c r="E151" s="267"/>
      <c r="F151" s="320" t="s">
        <v>751</v>
      </c>
      <c r="G151" s="267"/>
      <c r="H151" s="319" t="s">
        <v>791</v>
      </c>
      <c r="I151" s="319" t="s">
        <v>753</v>
      </c>
      <c r="J151" s="319">
        <v>120</v>
      </c>
      <c r="K151" s="315"/>
    </row>
    <row r="152" s="1" customFormat="1" ht="15" customHeight="1">
      <c r="B152" s="292"/>
      <c r="C152" s="319" t="s">
        <v>800</v>
      </c>
      <c r="D152" s="267"/>
      <c r="E152" s="267"/>
      <c r="F152" s="320" t="s">
        <v>751</v>
      </c>
      <c r="G152" s="267"/>
      <c r="H152" s="319" t="s">
        <v>811</v>
      </c>
      <c r="I152" s="319" t="s">
        <v>753</v>
      </c>
      <c r="J152" s="319" t="s">
        <v>802</v>
      </c>
      <c r="K152" s="315"/>
    </row>
    <row r="153" s="1" customFormat="1" ht="15" customHeight="1">
      <c r="B153" s="292"/>
      <c r="C153" s="319" t="s">
        <v>699</v>
      </c>
      <c r="D153" s="267"/>
      <c r="E153" s="267"/>
      <c r="F153" s="320" t="s">
        <v>751</v>
      </c>
      <c r="G153" s="267"/>
      <c r="H153" s="319" t="s">
        <v>812</v>
      </c>
      <c r="I153" s="319" t="s">
        <v>753</v>
      </c>
      <c r="J153" s="319" t="s">
        <v>802</v>
      </c>
      <c r="K153" s="315"/>
    </row>
    <row r="154" s="1" customFormat="1" ht="15" customHeight="1">
      <c r="B154" s="292"/>
      <c r="C154" s="319" t="s">
        <v>756</v>
      </c>
      <c r="D154" s="267"/>
      <c r="E154" s="267"/>
      <c r="F154" s="320" t="s">
        <v>757</v>
      </c>
      <c r="G154" s="267"/>
      <c r="H154" s="319" t="s">
        <v>791</v>
      </c>
      <c r="I154" s="319" t="s">
        <v>753</v>
      </c>
      <c r="J154" s="319">
        <v>50</v>
      </c>
      <c r="K154" s="315"/>
    </row>
    <row r="155" s="1" customFormat="1" ht="15" customHeight="1">
      <c r="B155" s="292"/>
      <c r="C155" s="319" t="s">
        <v>759</v>
      </c>
      <c r="D155" s="267"/>
      <c r="E155" s="267"/>
      <c r="F155" s="320" t="s">
        <v>751</v>
      </c>
      <c r="G155" s="267"/>
      <c r="H155" s="319" t="s">
        <v>791</v>
      </c>
      <c r="I155" s="319" t="s">
        <v>761</v>
      </c>
      <c r="J155" s="319"/>
      <c r="K155" s="315"/>
    </row>
    <row r="156" s="1" customFormat="1" ht="15" customHeight="1">
      <c r="B156" s="292"/>
      <c r="C156" s="319" t="s">
        <v>770</v>
      </c>
      <c r="D156" s="267"/>
      <c r="E156" s="267"/>
      <c r="F156" s="320" t="s">
        <v>757</v>
      </c>
      <c r="G156" s="267"/>
      <c r="H156" s="319" t="s">
        <v>791</v>
      </c>
      <c r="I156" s="319" t="s">
        <v>753</v>
      </c>
      <c r="J156" s="319">
        <v>50</v>
      </c>
      <c r="K156" s="315"/>
    </row>
    <row r="157" s="1" customFormat="1" ht="15" customHeight="1">
      <c r="B157" s="292"/>
      <c r="C157" s="319" t="s">
        <v>778</v>
      </c>
      <c r="D157" s="267"/>
      <c r="E157" s="267"/>
      <c r="F157" s="320" t="s">
        <v>757</v>
      </c>
      <c r="G157" s="267"/>
      <c r="H157" s="319" t="s">
        <v>791</v>
      </c>
      <c r="I157" s="319" t="s">
        <v>753</v>
      </c>
      <c r="J157" s="319">
        <v>50</v>
      </c>
      <c r="K157" s="315"/>
    </row>
    <row r="158" s="1" customFormat="1" ht="15" customHeight="1">
      <c r="B158" s="292"/>
      <c r="C158" s="319" t="s">
        <v>776</v>
      </c>
      <c r="D158" s="267"/>
      <c r="E158" s="267"/>
      <c r="F158" s="320" t="s">
        <v>757</v>
      </c>
      <c r="G158" s="267"/>
      <c r="H158" s="319" t="s">
        <v>791</v>
      </c>
      <c r="I158" s="319" t="s">
        <v>753</v>
      </c>
      <c r="J158" s="319">
        <v>50</v>
      </c>
      <c r="K158" s="315"/>
    </row>
    <row r="159" s="1" customFormat="1" ht="15" customHeight="1">
      <c r="B159" s="292"/>
      <c r="C159" s="319" t="s">
        <v>85</v>
      </c>
      <c r="D159" s="267"/>
      <c r="E159" s="267"/>
      <c r="F159" s="320" t="s">
        <v>751</v>
      </c>
      <c r="G159" s="267"/>
      <c r="H159" s="319" t="s">
        <v>813</v>
      </c>
      <c r="I159" s="319" t="s">
        <v>753</v>
      </c>
      <c r="J159" s="319" t="s">
        <v>814</v>
      </c>
      <c r="K159" s="315"/>
    </row>
    <row r="160" s="1" customFormat="1" ht="15" customHeight="1">
      <c r="B160" s="292"/>
      <c r="C160" s="319" t="s">
        <v>815</v>
      </c>
      <c r="D160" s="267"/>
      <c r="E160" s="267"/>
      <c r="F160" s="320" t="s">
        <v>751</v>
      </c>
      <c r="G160" s="267"/>
      <c r="H160" s="319" t="s">
        <v>816</v>
      </c>
      <c r="I160" s="319" t="s">
        <v>786</v>
      </c>
      <c r="J160" s="319"/>
      <c r="K160" s="315"/>
    </row>
    <row r="161" s="1" customFormat="1" ht="15" customHeight="1">
      <c r="B161" s="321"/>
      <c r="C161" s="301"/>
      <c r="D161" s="301"/>
      <c r="E161" s="301"/>
      <c r="F161" s="301"/>
      <c r="G161" s="301"/>
      <c r="H161" s="301"/>
      <c r="I161" s="301"/>
      <c r="J161" s="301"/>
      <c r="K161" s="322"/>
    </row>
    <row r="162" s="1" customFormat="1" ht="18.75" customHeight="1">
      <c r="B162" s="303"/>
      <c r="C162" s="313"/>
      <c r="D162" s="313"/>
      <c r="E162" s="313"/>
      <c r="F162" s="323"/>
      <c r="G162" s="313"/>
      <c r="H162" s="313"/>
      <c r="I162" s="313"/>
      <c r="J162" s="313"/>
      <c r="K162" s="303"/>
    </row>
    <row r="163" s="1" customFormat="1" ht="18.75" customHeight="1">
      <c r="B163" s="275"/>
      <c r="C163" s="275"/>
      <c r="D163" s="275"/>
      <c r="E163" s="275"/>
      <c r="F163" s="275"/>
      <c r="G163" s="275"/>
      <c r="H163" s="275"/>
      <c r="I163" s="275"/>
      <c r="J163" s="275"/>
      <c r="K163" s="275"/>
    </row>
    <row r="164" s="1" customFormat="1" ht="7.5" customHeight="1">
      <c r="B164" s="254"/>
      <c r="C164" s="255"/>
      <c r="D164" s="255"/>
      <c r="E164" s="255"/>
      <c r="F164" s="255"/>
      <c r="G164" s="255"/>
      <c r="H164" s="255"/>
      <c r="I164" s="255"/>
      <c r="J164" s="255"/>
      <c r="K164" s="256"/>
    </row>
    <row r="165" s="1" customFormat="1" ht="45" customHeight="1">
      <c r="B165" s="257"/>
      <c r="C165" s="258" t="s">
        <v>817</v>
      </c>
      <c r="D165" s="258"/>
      <c r="E165" s="258"/>
      <c r="F165" s="258"/>
      <c r="G165" s="258"/>
      <c r="H165" s="258"/>
      <c r="I165" s="258"/>
      <c r="J165" s="258"/>
      <c r="K165" s="259"/>
    </row>
    <row r="166" s="1" customFormat="1" ht="17.25" customHeight="1">
      <c r="B166" s="257"/>
      <c r="C166" s="282" t="s">
        <v>745</v>
      </c>
      <c r="D166" s="282"/>
      <c r="E166" s="282"/>
      <c r="F166" s="282" t="s">
        <v>746</v>
      </c>
      <c r="G166" s="324"/>
      <c r="H166" s="325" t="s">
        <v>57</v>
      </c>
      <c r="I166" s="325" t="s">
        <v>60</v>
      </c>
      <c r="J166" s="282" t="s">
        <v>747</v>
      </c>
      <c r="K166" s="259"/>
    </row>
    <row r="167" s="1" customFormat="1" ht="17.25" customHeight="1">
      <c r="B167" s="260"/>
      <c r="C167" s="284" t="s">
        <v>748</v>
      </c>
      <c r="D167" s="284"/>
      <c r="E167" s="284"/>
      <c r="F167" s="285" t="s">
        <v>749</v>
      </c>
      <c r="G167" s="326"/>
      <c r="H167" s="327"/>
      <c r="I167" s="327"/>
      <c r="J167" s="284" t="s">
        <v>750</v>
      </c>
      <c r="K167" s="262"/>
    </row>
    <row r="168" s="1" customFormat="1" ht="5.25" customHeight="1">
      <c r="B168" s="292"/>
      <c r="C168" s="287"/>
      <c r="D168" s="287"/>
      <c r="E168" s="287"/>
      <c r="F168" s="287"/>
      <c r="G168" s="288"/>
      <c r="H168" s="287"/>
      <c r="I168" s="287"/>
      <c r="J168" s="287"/>
      <c r="K168" s="315"/>
    </row>
    <row r="169" s="1" customFormat="1" ht="15" customHeight="1">
      <c r="B169" s="292"/>
      <c r="C169" s="267" t="s">
        <v>754</v>
      </c>
      <c r="D169" s="267"/>
      <c r="E169" s="267"/>
      <c r="F169" s="290" t="s">
        <v>751</v>
      </c>
      <c r="G169" s="267"/>
      <c r="H169" s="267" t="s">
        <v>791</v>
      </c>
      <c r="I169" s="267" t="s">
        <v>753</v>
      </c>
      <c r="J169" s="267">
        <v>120</v>
      </c>
      <c r="K169" s="315"/>
    </row>
    <row r="170" s="1" customFormat="1" ht="15" customHeight="1">
      <c r="B170" s="292"/>
      <c r="C170" s="267" t="s">
        <v>800</v>
      </c>
      <c r="D170" s="267"/>
      <c r="E170" s="267"/>
      <c r="F170" s="290" t="s">
        <v>751</v>
      </c>
      <c r="G170" s="267"/>
      <c r="H170" s="267" t="s">
        <v>801</v>
      </c>
      <c r="I170" s="267" t="s">
        <v>753</v>
      </c>
      <c r="J170" s="267" t="s">
        <v>802</v>
      </c>
      <c r="K170" s="315"/>
    </row>
    <row r="171" s="1" customFormat="1" ht="15" customHeight="1">
      <c r="B171" s="292"/>
      <c r="C171" s="267" t="s">
        <v>699</v>
      </c>
      <c r="D171" s="267"/>
      <c r="E171" s="267"/>
      <c r="F171" s="290" t="s">
        <v>751</v>
      </c>
      <c r="G171" s="267"/>
      <c r="H171" s="267" t="s">
        <v>818</v>
      </c>
      <c r="I171" s="267" t="s">
        <v>753</v>
      </c>
      <c r="J171" s="267" t="s">
        <v>802</v>
      </c>
      <c r="K171" s="315"/>
    </row>
    <row r="172" s="1" customFormat="1" ht="15" customHeight="1">
      <c r="B172" s="292"/>
      <c r="C172" s="267" t="s">
        <v>756</v>
      </c>
      <c r="D172" s="267"/>
      <c r="E172" s="267"/>
      <c r="F172" s="290" t="s">
        <v>757</v>
      </c>
      <c r="G172" s="267"/>
      <c r="H172" s="267" t="s">
        <v>818</v>
      </c>
      <c r="I172" s="267" t="s">
        <v>753</v>
      </c>
      <c r="J172" s="267">
        <v>50</v>
      </c>
      <c r="K172" s="315"/>
    </row>
    <row r="173" s="1" customFormat="1" ht="15" customHeight="1">
      <c r="B173" s="292"/>
      <c r="C173" s="267" t="s">
        <v>759</v>
      </c>
      <c r="D173" s="267"/>
      <c r="E173" s="267"/>
      <c r="F173" s="290" t="s">
        <v>751</v>
      </c>
      <c r="G173" s="267"/>
      <c r="H173" s="267" t="s">
        <v>818</v>
      </c>
      <c r="I173" s="267" t="s">
        <v>761</v>
      </c>
      <c r="J173" s="267"/>
      <c r="K173" s="315"/>
    </row>
    <row r="174" s="1" customFormat="1" ht="15" customHeight="1">
      <c r="B174" s="292"/>
      <c r="C174" s="267" t="s">
        <v>770</v>
      </c>
      <c r="D174" s="267"/>
      <c r="E174" s="267"/>
      <c r="F174" s="290" t="s">
        <v>757</v>
      </c>
      <c r="G174" s="267"/>
      <c r="H174" s="267" t="s">
        <v>818</v>
      </c>
      <c r="I174" s="267" t="s">
        <v>753</v>
      </c>
      <c r="J174" s="267">
        <v>50</v>
      </c>
      <c r="K174" s="315"/>
    </row>
    <row r="175" s="1" customFormat="1" ht="15" customHeight="1">
      <c r="B175" s="292"/>
      <c r="C175" s="267" t="s">
        <v>778</v>
      </c>
      <c r="D175" s="267"/>
      <c r="E175" s="267"/>
      <c r="F175" s="290" t="s">
        <v>757</v>
      </c>
      <c r="G175" s="267"/>
      <c r="H175" s="267" t="s">
        <v>818</v>
      </c>
      <c r="I175" s="267" t="s">
        <v>753</v>
      </c>
      <c r="J175" s="267">
        <v>50</v>
      </c>
      <c r="K175" s="315"/>
    </row>
    <row r="176" s="1" customFormat="1" ht="15" customHeight="1">
      <c r="B176" s="292"/>
      <c r="C176" s="267" t="s">
        <v>776</v>
      </c>
      <c r="D176" s="267"/>
      <c r="E176" s="267"/>
      <c r="F176" s="290" t="s">
        <v>757</v>
      </c>
      <c r="G176" s="267"/>
      <c r="H176" s="267" t="s">
        <v>818</v>
      </c>
      <c r="I176" s="267" t="s">
        <v>753</v>
      </c>
      <c r="J176" s="267">
        <v>50</v>
      </c>
      <c r="K176" s="315"/>
    </row>
    <row r="177" s="1" customFormat="1" ht="15" customHeight="1">
      <c r="B177" s="292"/>
      <c r="C177" s="267" t="s">
        <v>107</v>
      </c>
      <c r="D177" s="267"/>
      <c r="E177" s="267"/>
      <c r="F177" s="290" t="s">
        <v>751</v>
      </c>
      <c r="G177" s="267"/>
      <c r="H177" s="267" t="s">
        <v>819</v>
      </c>
      <c r="I177" s="267" t="s">
        <v>820</v>
      </c>
      <c r="J177" s="267"/>
      <c r="K177" s="315"/>
    </row>
    <row r="178" s="1" customFormat="1" ht="15" customHeight="1">
      <c r="B178" s="292"/>
      <c r="C178" s="267" t="s">
        <v>60</v>
      </c>
      <c r="D178" s="267"/>
      <c r="E178" s="267"/>
      <c r="F178" s="290" t="s">
        <v>751</v>
      </c>
      <c r="G178" s="267"/>
      <c r="H178" s="267" t="s">
        <v>821</v>
      </c>
      <c r="I178" s="267" t="s">
        <v>822</v>
      </c>
      <c r="J178" s="267">
        <v>1</v>
      </c>
      <c r="K178" s="315"/>
    </row>
    <row r="179" s="1" customFormat="1" ht="15" customHeight="1">
      <c r="B179" s="292"/>
      <c r="C179" s="267" t="s">
        <v>56</v>
      </c>
      <c r="D179" s="267"/>
      <c r="E179" s="267"/>
      <c r="F179" s="290" t="s">
        <v>751</v>
      </c>
      <c r="G179" s="267"/>
      <c r="H179" s="267" t="s">
        <v>823</v>
      </c>
      <c r="I179" s="267" t="s">
        <v>753</v>
      </c>
      <c r="J179" s="267">
        <v>20</v>
      </c>
      <c r="K179" s="315"/>
    </row>
    <row r="180" s="1" customFormat="1" ht="15" customHeight="1">
      <c r="B180" s="292"/>
      <c r="C180" s="267" t="s">
        <v>57</v>
      </c>
      <c r="D180" s="267"/>
      <c r="E180" s="267"/>
      <c r="F180" s="290" t="s">
        <v>751</v>
      </c>
      <c r="G180" s="267"/>
      <c r="H180" s="267" t="s">
        <v>824</v>
      </c>
      <c r="I180" s="267" t="s">
        <v>753</v>
      </c>
      <c r="J180" s="267">
        <v>255</v>
      </c>
      <c r="K180" s="315"/>
    </row>
    <row r="181" s="1" customFormat="1" ht="15" customHeight="1">
      <c r="B181" s="292"/>
      <c r="C181" s="267" t="s">
        <v>108</v>
      </c>
      <c r="D181" s="267"/>
      <c r="E181" s="267"/>
      <c r="F181" s="290" t="s">
        <v>751</v>
      </c>
      <c r="G181" s="267"/>
      <c r="H181" s="267" t="s">
        <v>715</v>
      </c>
      <c r="I181" s="267" t="s">
        <v>753</v>
      </c>
      <c r="J181" s="267">
        <v>10</v>
      </c>
      <c r="K181" s="315"/>
    </row>
    <row r="182" s="1" customFormat="1" ht="15" customHeight="1">
      <c r="B182" s="292"/>
      <c r="C182" s="267" t="s">
        <v>109</v>
      </c>
      <c r="D182" s="267"/>
      <c r="E182" s="267"/>
      <c r="F182" s="290" t="s">
        <v>751</v>
      </c>
      <c r="G182" s="267"/>
      <c r="H182" s="267" t="s">
        <v>825</v>
      </c>
      <c r="I182" s="267" t="s">
        <v>786</v>
      </c>
      <c r="J182" s="267"/>
      <c r="K182" s="315"/>
    </row>
    <row r="183" s="1" customFormat="1" ht="15" customHeight="1">
      <c r="B183" s="292"/>
      <c r="C183" s="267" t="s">
        <v>826</v>
      </c>
      <c r="D183" s="267"/>
      <c r="E183" s="267"/>
      <c r="F183" s="290" t="s">
        <v>751</v>
      </c>
      <c r="G183" s="267"/>
      <c r="H183" s="267" t="s">
        <v>827</v>
      </c>
      <c r="I183" s="267" t="s">
        <v>786</v>
      </c>
      <c r="J183" s="267"/>
      <c r="K183" s="315"/>
    </row>
    <row r="184" s="1" customFormat="1" ht="15" customHeight="1">
      <c r="B184" s="292"/>
      <c r="C184" s="267" t="s">
        <v>815</v>
      </c>
      <c r="D184" s="267"/>
      <c r="E184" s="267"/>
      <c r="F184" s="290" t="s">
        <v>751</v>
      </c>
      <c r="G184" s="267"/>
      <c r="H184" s="267" t="s">
        <v>828</v>
      </c>
      <c r="I184" s="267" t="s">
        <v>786</v>
      </c>
      <c r="J184" s="267"/>
      <c r="K184" s="315"/>
    </row>
    <row r="185" s="1" customFormat="1" ht="15" customHeight="1">
      <c r="B185" s="292"/>
      <c r="C185" s="267" t="s">
        <v>111</v>
      </c>
      <c r="D185" s="267"/>
      <c r="E185" s="267"/>
      <c r="F185" s="290" t="s">
        <v>757</v>
      </c>
      <c r="G185" s="267"/>
      <c r="H185" s="267" t="s">
        <v>829</v>
      </c>
      <c r="I185" s="267" t="s">
        <v>753</v>
      </c>
      <c r="J185" s="267">
        <v>50</v>
      </c>
      <c r="K185" s="315"/>
    </row>
    <row r="186" s="1" customFormat="1" ht="15" customHeight="1">
      <c r="B186" s="292"/>
      <c r="C186" s="267" t="s">
        <v>830</v>
      </c>
      <c r="D186" s="267"/>
      <c r="E186" s="267"/>
      <c r="F186" s="290" t="s">
        <v>757</v>
      </c>
      <c r="G186" s="267"/>
      <c r="H186" s="267" t="s">
        <v>831</v>
      </c>
      <c r="I186" s="267" t="s">
        <v>832</v>
      </c>
      <c r="J186" s="267"/>
      <c r="K186" s="315"/>
    </row>
    <row r="187" s="1" customFormat="1" ht="15" customHeight="1">
      <c r="B187" s="292"/>
      <c r="C187" s="267" t="s">
        <v>833</v>
      </c>
      <c r="D187" s="267"/>
      <c r="E187" s="267"/>
      <c r="F187" s="290" t="s">
        <v>757</v>
      </c>
      <c r="G187" s="267"/>
      <c r="H187" s="267" t="s">
        <v>834</v>
      </c>
      <c r="I187" s="267" t="s">
        <v>832</v>
      </c>
      <c r="J187" s="267"/>
      <c r="K187" s="315"/>
    </row>
    <row r="188" s="1" customFormat="1" ht="15" customHeight="1">
      <c r="B188" s="292"/>
      <c r="C188" s="267" t="s">
        <v>835</v>
      </c>
      <c r="D188" s="267"/>
      <c r="E188" s="267"/>
      <c r="F188" s="290" t="s">
        <v>757</v>
      </c>
      <c r="G188" s="267"/>
      <c r="H188" s="267" t="s">
        <v>836</v>
      </c>
      <c r="I188" s="267" t="s">
        <v>832</v>
      </c>
      <c r="J188" s="267"/>
      <c r="K188" s="315"/>
    </row>
    <row r="189" s="1" customFormat="1" ht="15" customHeight="1">
      <c r="B189" s="292"/>
      <c r="C189" s="328" t="s">
        <v>837</v>
      </c>
      <c r="D189" s="267"/>
      <c r="E189" s="267"/>
      <c r="F189" s="290" t="s">
        <v>757</v>
      </c>
      <c r="G189" s="267"/>
      <c r="H189" s="267" t="s">
        <v>838</v>
      </c>
      <c r="I189" s="267" t="s">
        <v>839</v>
      </c>
      <c r="J189" s="329" t="s">
        <v>840</v>
      </c>
      <c r="K189" s="315"/>
    </row>
    <row r="190" s="1" customFormat="1" ht="15" customHeight="1">
      <c r="B190" s="292"/>
      <c r="C190" s="328" t="s">
        <v>45</v>
      </c>
      <c r="D190" s="267"/>
      <c r="E190" s="267"/>
      <c r="F190" s="290" t="s">
        <v>751</v>
      </c>
      <c r="G190" s="267"/>
      <c r="H190" s="264" t="s">
        <v>841</v>
      </c>
      <c r="I190" s="267" t="s">
        <v>842</v>
      </c>
      <c r="J190" s="267"/>
      <c r="K190" s="315"/>
    </row>
    <row r="191" s="1" customFormat="1" ht="15" customHeight="1">
      <c r="B191" s="292"/>
      <c r="C191" s="328" t="s">
        <v>843</v>
      </c>
      <c r="D191" s="267"/>
      <c r="E191" s="267"/>
      <c r="F191" s="290" t="s">
        <v>751</v>
      </c>
      <c r="G191" s="267"/>
      <c r="H191" s="267" t="s">
        <v>844</v>
      </c>
      <c r="I191" s="267" t="s">
        <v>786</v>
      </c>
      <c r="J191" s="267"/>
      <c r="K191" s="315"/>
    </row>
    <row r="192" s="1" customFormat="1" ht="15" customHeight="1">
      <c r="B192" s="292"/>
      <c r="C192" s="328" t="s">
        <v>845</v>
      </c>
      <c r="D192" s="267"/>
      <c r="E192" s="267"/>
      <c r="F192" s="290" t="s">
        <v>751</v>
      </c>
      <c r="G192" s="267"/>
      <c r="H192" s="267" t="s">
        <v>846</v>
      </c>
      <c r="I192" s="267" t="s">
        <v>786</v>
      </c>
      <c r="J192" s="267"/>
      <c r="K192" s="315"/>
    </row>
    <row r="193" s="1" customFormat="1" ht="15" customHeight="1">
      <c r="B193" s="292"/>
      <c r="C193" s="328" t="s">
        <v>847</v>
      </c>
      <c r="D193" s="267"/>
      <c r="E193" s="267"/>
      <c r="F193" s="290" t="s">
        <v>757</v>
      </c>
      <c r="G193" s="267"/>
      <c r="H193" s="267" t="s">
        <v>848</v>
      </c>
      <c r="I193" s="267" t="s">
        <v>786</v>
      </c>
      <c r="J193" s="267"/>
      <c r="K193" s="315"/>
    </row>
    <row r="194" s="1" customFormat="1" ht="15" customHeight="1">
      <c r="B194" s="321"/>
      <c r="C194" s="330"/>
      <c r="D194" s="301"/>
      <c r="E194" s="301"/>
      <c r="F194" s="301"/>
      <c r="G194" s="301"/>
      <c r="H194" s="301"/>
      <c r="I194" s="301"/>
      <c r="J194" s="301"/>
      <c r="K194" s="322"/>
    </row>
    <row r="195" s="1" customFormat="1" ht="18.75" customHeight="1">
      <c r="B195" s="303"/>
      <c r="C195" s="313"/>
      <c r="D195" s="313"/>
      <c r="E195" s="313"/>
      <c r="F195" s="323"/>
      <c r="G195" s="313"/>
      <c r="H195" s="313"/>
      <c r="I195" s="313"/>
      <c r="J195" s="313"/>
      <c r="K195" s="303"/>
    </row>
    <row r="196" s="1" customFormat="1" ht="18.75" customHeight="1">
      <c r="B196" s="303"/>
      <c r="C196" s="313"/>
      <c r="D196" s="313"/>
      <c r="E196" s="313"/>
      <c r="F196" s="323"/>
      <c r="G196" s="313"/>
      <c r="H196" s="313"/>
      <c r="I196" s="313"/>
      <c r="J196" s="313"/>
      <c r="K196" s="303"/>
    </row>
    <row r="197" s="1" customFormat="1" ht="18.75" customHeight="1">
      <c r="B197" s="275"/>
      <c r="C197" s="275"/>
      <c r="D197" s="275"/>
      <c r="E197" s="275"/>
      <c r="F197" s="275"/>
      <c r="G197" s="275"/>
      <c r="H197" s="275"/>
      <c r="I197" s="275"/>
      <c r="J197" s="275"/>
      <c r="K197" s="275"/>
    </row>
    <row r="198" s="1" customFormat="1" ht="13.5">
      <c r="B198" s="254"/>
      <c r="C198" s="255"/>
      <c r="D198" s="255"/>
      <c r="E198" s="255"/>
      <c r="F198" s="255"/>
      <c r="G198" s="255"/>
      <c r="H198" s="255"/>
      <c r="I198" s="255"/>
      <c r="J198" s="255"/>
      <c r="K198" s="256"/>
    </row>
    <row r="199" s="1" customFormat="1" ht="21">
      <c r="B199" s="257"/>
      <c r="C199" s="258" t="s">
        <v>849</v>
      </c>
      <c r="D199" s="258"/>
      <c r="E199" s="258"/>
      <c r="F199" s="258"/>
      <c r="G199" s="258"/>
      <c r="H199" s="258"/>
      <c r="I199" s="258"/>
      <c r="J199" s="258"/>
      <c r="K199" s="259"/>
    </row>
    <row r="200" s="1" customFormat="1" ht="25.5" customHeight="1">
      <c r="B200" s="257"/>
      <c r="C200" s="331" t="s">
        <v>850</v>
      </c>
      <c r="D200" s="331"/>
      <c r="E200" s="331"/>
      <c r="F200" s="331" t="s">
        <v>851</v>
      </c>
      <c r="G200" s="332"/>
      <c r="H200" s="331" t="s">
        <v>852</v>
      </c>
      <c r="I200" s="331"/>
      <c r="J200" s="331"/>
      <c r="K200" s="259"/>
    </row>
    <row r="201" s="1" customFormat="1" ht="5.25" customHeight="1">
      <c r="B201" s="292"/>
      <c r="C201" s="287"/>
      <c r="D201" s="287"/>
      <c r="E201" s="287"/>
      <c r="F201" s="287"/>
      <c r="G201" s="313"/>
      <c r="H201" s="287"/>
      <c r="I201" s="287"/>
      <c r="J201" s="287"/>
      <c r="K201" s="315"/>
    </row>
    <row r="202" s="1" customFormat="1" ht="15" customHeight="1">
      <c r="B202" s="292"/>
      <c r="C202" s="267" t="s">
        <v>842</v>
      </c>
      <c r="D202" s="267"/>
      <c r="E202" s="267"/>
      <c r="F202" s="290" t="s">
        <v>46</v>
      </c>
      <c r="G202" s="267"/>
      <c r="H202" s="267" t="s">
        <v>853</v>
      </c>
      <c r="I202" s="267"/>
      <c r="J202" s="267"/>
      <c r="K202" s="315"/>
    </row>
    <row r="203" s="1" customFormat="1" ht="15" customHeight="1">
      <c r="B203" s="292"/>
      <c r="C203" s="267"/>
      <c r="D203" s="267"/>
      <c r="E203" s="267"/>
      <c r="F203" s="290" t="s">
        <v>47</v>
      </c>
      <c r="G203" s="267"/>
      <c r="H203" s="267" t="s">
        <v>854</v>
      </c>
      <c r="I203" s="267"/>
      <c r="J203" s="267"/>
      <c r="K203" s="315"/>
    </row>
    <row r="204" s="1" customFormat="1" ht="15" customHeight="1">
      <c r="B204" s="292"/>
      <c r="C204" s="267"/>
      <c r="D204" s="267"/>
      <c r="E204" s="267"/>
      <c r="F204" s="290" t="s">
        <v>50</v>
      </c>
      <c r="G204" s="267"/>
      <c r="H204" s="267" t="s">
        <v>855</v>
      </c>
      <c r="I204" s="267"/>
      <c r="J204" s="267"/>
      <c r="K204" s="315"/>
    </row>
    <row r="205" s="1" customFormat="1" ht="15" customHeight="1">
      <c r="B205" s="292"/>
      <c r="C205" s="267"/>
      <c r="D205" s="267"/>
      <c r="E205" s="267"/>
      <c r="F205" s="290" t="s">
        <v>48</v>
      </c>
      <c r="G205" s="267"/>
      <c r="H205" s="267" t="s">
        <v>856</v>
      </c>
      <c r="I205" s="267"/>
      <c r="J205" s="267"/>
      <c r="K205" s="315"/>
    </row>
    <row r="206" s="1" customFormat="1" ht="15" customHeight="1">
      <c r="B206" s="292"/>
      <c r="C206" s="267"/>
      <c r="D206" s="267"/>
      <c r="E206" s="267"/>
      <c r="F206" s="290" t="s">
        <v>49</v>
      </c>
      <c r="G206" s="267"/>
      <c r="H206" s="267" t="s">
        <v>857</v>
      </c>
      <c r="I206" s="267"/>
      <c r="J206" s="267"/>
      <c r="K206" s="315"/>
    </row>
    <row r="207" s="1" customFormat="1" ht="15" customHeight="1">
      <c r="B207" s="292"/>
      <c r="C207" s="267"/>
      <c r="D207" s="267"/>
      <c r="E207" s="267"/>
      <c r="F207" s="290"/>
      <c r="G207" s="267"/>
      <c r="H207" s="267"/>
      <c r="I207" s="267"/>
      <c r="J207" s="267"/>
      <c r="K207" s="315"/>
    </row>
    <row r="208" s="1" customFormat="1" ht="15" customHeight="1">
      <c r="B208" s="292"/>
      <c r="C208" s="267" t="s">
        <v>798</v>
      </c>
      <c r="D208" s="267"/>
      <c r="E208" s="267"/>
      <c r="F208" s="290" t="s">
        <v>79</v>
      </c>
      <c r="G208" s="267"/>
      <c r="H208" s="267" t="s">
        <v>858</v>
      </c>
      <c r="I208" s="267"/>
      <c r="J208" s="267"/>
      <c r="K208" s="315"/>
    </row>
    <row r="209" s="1" customFormat="1" ht="15" customHeight="1">
      <c r="B209" s="292"/>
      <c r="C209" s="267"/>
      <c r="D209" s="267"/>
      <c r="E209" s="267"/>
      <c r="F209" s="290" t="s">
        <v>693</v>
      </c>
      <c r="G209" s="267"/>
      <c r="H209" s="267" t="s">
        <v>694</v>
      </c>
      <c r="I209" s="267"/>
      <c r="J209" s="267"/>
      <c r="K209" s="315"/>
    </row>
    <row r="210" s="1" customFormat="1" ht="15" customHeight="1">
      <c r="B210" s="292"/>
      <c r="C210" s="267"/>
      <c r="D210" s="267"/>
      <c r="E210" s="267"/>
      <c r="F210" s="290" t="s">
        <v>691</v>
      </c>
      <c r="G210" s="267"/>
      <c r="H210" s="267" t="s">
        <v>859</v>
      </c>
      <c r="I210" s="267"/>
      <c r="J210" s="267"/>
      <c r="K210" s="315"/>
    </row>
    <row r="211" s="1" customFormat="1" ht="15" customHeight="1">
      <c r="B211" s="333"/>
      <c r="C211" s="267"/>
      <c r="D211" s="267"/>
      <c r="E211" s="267"/>
      <c r="F211" s="290" t="s">
        <v>695</v>
      </c>
      <c r="G211" s="328"/>
      <c r="H211" s="319" t="s">
        <v>696</v>
      </c>
      <c r="I211" s="319"/>
      <c r="J211" s="319"/>
      <c r="K211" s="334"/>
    </row>
    <row r="212" s="1" customFormat="1" ht="15" customHeight="1">
      <c r="B212" s="333"/>
      <c r="C212" s="267"/>
      <c r="D212" s="267"/>
      <c r="E212" s="267"/>
      <c r="F212" s="290" t="s">
        <v>697</v>
      </c>
      <c r="G212" s="328"/>
      <c r="H212" s="319" t="s">
        <v>860</v>
      </c>
      <c r="I212" s="319"/>
      <c r="J212" s="319"/>
      <c r="K212" s="334"/>
    </row>
    <row r="213" s="1" customFormat="1" ht="15" customHeight="1">
      <c r="B213" s="333"/>
      <c r="C213" s="267"/>
      <c r="D213" s="267"/>
      <c r="E213" s="267"/>
      <c r="F213" s="290"/>
      <c r="G213" s="328"/>
      <c r="H213" s="319"/>
      <c r="I213" s="319"/>
      <c r="J213" s="319"/>
      <c r="K213" s="334"/>
    </row>
    <row r="214" s="1" customFormat="1" ht="15" customHeight="1">
      <c r="B214" s="333"/>
      <c r="C214" s="267" t="s">
        <v>822</v>
      </c>
      <c r="D214" s="267"/>
      <c r="E214" s="267"/>
      <c r="F214" s="290">
        <v>1</v>
      </c>
      <c r="G214" s="328"/>
      <c r="H214" s="319" t="s">
        <v>861</v>
      </c>
      <c r="I214" s="319"/>
      <c r="J214" s="319"/>
      <c r="K214" s="334"/>
    </row>
    <row r="215" s="1" customFormat="1" ht="15" customHeight="1">
      <c r="B215" s="333"/>
      <c r="C215" s="267"/>
      <c r="D215" s="267"/>
      <c r="E215" s="267"/>
      <c r="F215" s="290">
        <v>2</v>
      </c>
      <c r="G215" s="328"/>
      <c r="H215" s="319" t="s">
        <v>862</v>
      </c>
      <c r="I215" s="319"/>
      <c r="J215" s="319"/>
      <c r="K215" s="334"/>
    </row>
    <row r="216" s="1" customFormat="1" ht="15" customHeight="1">
      <c r="B216" s="333"/>
      <c r="C216" s="267"/>
      <c r="D216" s="267"/>
      <c r="E216" s="267"/>
      <c r="F216" s="290">
        <v>3</v>
      </c>
      <c r="G216" s="328"/>
      <c r="H216" s="319" t="s">
        <v>863</v>
      </c>
      <c r="I216" s="319"/>
      <c r="J216" s="319"/>
      <c r="K216" s="334"/>
    </row>
    <row r="217" s="1" customFormat="1" ht="15" customHeight="1">
      <c r="B217" s="333"/>
      <c r="C217" s="267"/>
      <c r="D217" s="267"/>
      <c r="E217" s="267"/>
      <c r="F217" s="290">
        <v>4</v>
      </c>
      <c r="G217" s="328"/>
      <c r="H217" s="319" t="s">
        <v>864</v>
      </c>
      <c r="I217" s="319"/>
      <c r="J217" s="319"/>
      <c r="K217" s="334"/>
    </row>
    <row r="218" s="1" customFormat="1" ht="12.75" customHeight="1">
      <c r="B218" s="335"/>
      <c r="C218" s="336"/>
      <c r="D218" s="336"/>
      <c r="E218" s="336"/>
      <c r="F218" s="336"/>
      <c r="G218" s="336"/>
      <c r="H218" s="336"/>
      <c r="I218" s="336"/>
      <c r="J218" s="336"/>
      <c r="K218" s="337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DESKTOP-K7KKSBJ\Kateřina</dc:creator>
  <cp:lastModifiedBy>DESKTOP-K7KKSBJ\Kateřina</cp:lastModifiedBy>
  <dcterms:created xsi:type="dcterms:W3CDTF">2021-09-23T15:07:14Z</dcterms:created>
  <dcterms:modified xsi:type="dcterms:W3CDTF">2021-09-23T15:07:17Z</dcterms:modified>
</cp:coreProperties>
</file>