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" yWindow="-150" windowWidth="15690" windowHeight="7950" activeTab="1"/>
  </bookViews>
  <sheets>
    <sheet name="rekapitulace" sheetId="5" r:id="rId1"/>
    <sheet name="Pod Stráží a Ve Stráži" sheetId="2" r:id="rId2"/>
    <sheet name="Ve Svahu" sheetId="1" r:id="rId3"/>
    <sheet name="List3" sheetId="3" r:id="rId4"/>
  </sheets>
  <calcPr calcId="145621" iterateCount="1"/>
</workbook>
</file>

<file path=xl/calcChain.xml><?xml version="1.0" encoding="utf-8"?>
<calcChain xmlns="http://schemas.openxmlformats.org/spreadsheetml/2006/main">
  <c r="E116" i="2" l="1"/>
  <c r="E115" i="2"/>
  <c r="E114" i="2"/>
  <c r="E113" i="2"/>
  <c r="E112" i="2"/>
  <c r="E111" i="2"/>
  <c r="C109" i="2"/>
  <c r="E109" i="2" s="1"/>
  <c r="C108" i="2"/>
  <c r="E108" i="2" s="1"/>
  <c r="C107" i="2"/>
  <c r="E107" i="2" s="1"/>
  <c r="C106" i="2"/>
  <c r="E106" i="2" s="1"/>
  <c r="E105" i="2"/>
  <c r="E104" i="2"/>
  <c r="E103" i="2"/>
  <c r="C97" i="2"/>
  <c r="C99" i="2" s="1"/>
  <c r="E99" i="2" s="1"/>
  <c r="E96" i="2"/>
  <c r="C95" i="2"/>
  <c r="E95" i="2" s="1"/>
  <c r="E94" i="2"/>
  <c r="E93" i="2"/>
  <c r="E88" i="2"/>
  <c r="E87" i="2"/>
  <c r="E86" i="2"/>
  <c r="E85" i="2"/>
  <c r="E84" i="2"/>
  <c r="E83" i="2"/>
  <c r="C81" i="2"/>
  <c r="C90" i="2" s="1"/>
  <c r="E90" i="2" s="1"/>
  <c r="E89" i="2" s="1"/>
  <c r="C80" i="2"/>
  <c r="E80" i="2" s="1"/>
  <c r="C79" i="2"/>
  <c r="E79" i="2" s="1"/>
  <c r="C78" i="2"/>
  <c r="E78" i="2" s="1"/>
  <c r="E77" i="2"/>
  <c r="E76" i="2"/>
  <c r="E75" i="2"/>
  <c r="C69" i="2"/>
  <c r="C71" i="2" s="1"/>
  <c r="E71" i="2" s="1"/>
  <c r="E68" i="2"/>
  <c r="C67" i="2"/>
  <c r="E67" i="2" s="1"/>
  <c r="E66" i="2"/>
  <c r="E65" i="2"/>
  <c r="E60" i="2"/>
  <c r="E59" i="2"/>
  <c r="E58" i="2"/>
  <c r="E57" i="2"/>
  <c r="E56" i="2"/>
  <c r="E55" i="2"/>
  <c r="C53" i="2"/>
  <c r="E53" i="2" s="1"/>
  <c r="C52" i="2"/>
  <c r="E52" i="2" s="1"/>
  <c r="C51" i="2"/>
  <c r="E51" i="2" s="1"/>
  <c r="C50" i="2"/>
  <c r="E50" i="2" s="1"/>
  <c r="E49" i="2"/>
  <c r="E48" i="2"/>
  <c r="E47" i="2"/>
  <c r="C41" i="2"/>
  <c r="C44" i="2" s="1"/>
  <c r="E40" i="2"/>
  <c r="C39" i="2"/>
  <c r="E39" i="2" s="1"/>
  <c r="E38" i="2"/>
  <c r="E37" i="2"/>
  <c r="E32" i="2"/>
  <c r="C118" i="2" l="1"/>
  <c r="E118" i="2" s="1"/>
  <c r="E117" i="2" s="1"/>
  <c r="C62" i="2"/>
  <c r="E62" i="2" s="1"/>
  <c r="E61" i="2" s="1"/>
  <c r="E110" i="2"/>
  <c r="E97" i="2"/>
  <c r="E102" i="2"/>
  <c r="C98" i="2"/>
  <c r="E98" i="2" s="1"/>
  <c r="C100" i="2"/>
  <c r="E82" i="2"/>
  <c r="E69" i="2"/>
  <c r="C70" i="2"/>
  <c r="E70" i="2" s="1"/>
  <c r="C72" i="2"/>
  <c r="E81" i="2"/>
  <c r="E74" i="2" s="1"/>
  <c r="E54" i="2"/>
  <c r="E46" i="2"/>
  <c r="C45" i="2"/>
  <c r="E45" i="2" s="1"/>
  <c r="E44" i="2"/>
  <c r="C43" i="2"/>
  <c r="E43" i="2" s="1"/>
  <c r="E41" i="2"/>
  <c r="C42" i="2"/>
  <c r="E42" i="2" s="1"/>
  <c r="C101" i="2" l="1"/>
  <c r="E101" i="2" s="1"/>
  <c r="E100" i="2"/>
  <c r="C73" i="2"/>
  <c r="E73" i="2" s="1"/>
  <c r="E72" i="2"/>
  <c r="E64" i="2" s="1"/>
  <c r="E63" i="2" s="1"/>
  <c r="E36" i="2"/>
  <c r="E35" i="2" s="1"/>
  <c r="E92" i="2" l="1"/>
  <c r="E91" i="2" s="1"/>
  <c r="C13" i="2" l="1"/>
  <c r="C15" i="2" s="1"/>
  <c r="E15" i="2" s="1"/>
  <c r="C12" i="1"/>
  <c r="E31" i="2"/>
  <c r="E30" i="2"/>
  <c r="E29" i="2"/>
  <c r="E28" i="2"/>
  <c r="E27" i="2"/>
  <c r="C25" i="2"/>
  <c r="C34" i="2" s="1"/>
  <c r="E34" i="2" s="1"/>
  <c r="E33" i="2" s="1"/>
  <c r="C24" i="2"/>
  <c r="E24" i="2" s="1"/>
  <c r="C23" i="2"/>
  <c r="E23" i="2" s="1"/>
  <c r="C22" i="2"/>
  <c r="E22" i="2" s="1"/>
  <c r="E21" i="2"/>
  <c r="E20" i="2"/>
  <c r="E19" i="2"/>
  <c r="E12" i="2"/>
  <c r="C11" i="2"/>
  <c r="E11" i="2" s="1"/>
  <c r="E10" i="2"/>
  <c r="E9" i="2"/>
  <c r="E26" i="2" l="1"/>
  <c r="C16" i="2"/>
  <c r="E13" i="2"/>
  <c r="C14" i="2"/>
  <c r="E14" i="2" s="1"/>
  <c r="E25" i="2"/>
  <c r="E18" i="2" s="1"/>
  <c r="E18" i="1"/>
  <c r="E11" i="1"/>
  <c r="E29" i="1"/>
  <c r="E27" i="1"/>
  <c r="C21" i="1"/>
  <c r="E8" i="1"/>
  <c r="E38" i="1"/>
  <c r="E36" i="1"/>
  <c r="E31" i="1"/>
  <c r="E30" i="1"/>
  <c r="E28" i="1"/>
  <c r="E26" i="1"/>
  <c r="E12" i="1"/>
  <c r="C10" i="1"/>
  <c r="E10" i="1" s="1"/>
  <c r="E9" i="1"/>
  <c r="C17" i="2" l="1"/>
  <c r="E17" i="2" s="1"/>
  <c r="E16" i="2"/>
  <c r="E25" i="1"/>
  <c r="C24" i="1"/>
  <c r="C22" i="1"/>
  <c r="E22" i="1" s="1"/>
  <c r="E19" i="1"/>
  <c r="C23" i="1"/>
  <c r="E23" i="1" s="1"/>
  <c r="E21" i="1"/>
  <c r="C13" i="1"/>
  <c r="E13" i="1" s="1"/>
  <c r="C15" i="1"/>
  <c r="E20" i="1"/>
  <c r="C14" i="1"/>
  <c r="E14" i="1" s="1"/>
  <c r="E8" i="2" l="1"/>
  <c r="E7" i="2" s="1"/>
  <c r="E119" i="2" s="1"/>
  <c r="D5" i="5" s="1"/>
  <c r="E24" i="1"/>
  <c r="E17" i="1" s="1"/>
  <c r="C33" i="1"/>
  <c r="E33" i="1" s="1"/>
  <c r="E32" i="1" s="1"/>
  <c r="E15" i="1"/>
  <c r="C16" i="1"/>
  <c r="E16" i="1" s="1"/>
  <c r="E5" i="5" l="1"/>
  <c r="E7" i="1"/>
  <c r="E34" i="1" s="1"/>
  <c r="D4" i="5" l="1"/>
  <c r="D6" i="5" s="1"/>
  <c r="F5" i="5"/>
  <c r="E4" i="5" l="1"/>
  <c r="E123" i="2"/>
  <c r="E122" i="2"/>
  <c r="E121" i="2"/>
  <c r="E37" i="1"/>
  <c r="E35" i="1" s="1"/>
  <c r="F4" i="5" l="1"/>
  <c r="F6" i="5" s="1"/>
  <c r="E6" i="5"/>
  <c r="E2" i="1"/>
  <c r="D7" i="5"/>
  <c r="E7" i="5" s="1"/>
  <c r="F7" i="5" s="1"/>
  <c r="E120" i="2"/>
  <c r="E2" i="2" l="1"/>
  <c r="E3" i="2" s="1"/>
  <c r="D8" i="5"/>
  <c r="E3" i="1"/>
  <c r="E8" i="5" l="1"/>
  <c r="F8" i="5" s="1"/>
  <c r="D9" i="5"/>
  <c r="D10" i="5" s="1"/>
  <c r="E10" i="5" s="1"/>
  <c r="E4" i="1"/>
  <c r="E9" i="5" l="1"/>
  <c r="E4" i="2"/>
  <c r="F10" i="5"/>
  <c r="F9" i="5" l="1"/>
</calcChain>
</file>

<file path=xl/sharedStrings.xml><?xml version="1.0" encoding="utf-8"?>
<sst xmlns="http://schemas.openxmlformats.org/spreadsheetml/2006/main" count="302" uniqueCount="98">
  <si>
    <t>Název</t>
  </si>
  <si>
    <t>MJ</t>
  </si>
  <si>
    <t>Množství</t>
  </si>
  <si>
    <t>Cena celkem</t>
  </si>
  <si>
    <t>Zemní práce</t>
  </si>
  <si>
    <t>m2</t>
  </si>
  <si>
    <t>m</t>
  </si>
  <si>
    <t>m3</t>
  </si>
  <si>
    <t>Vodorovné přemístění do 10000 m výkopku z horniny tř. 1 až 4</t>
  </si>
  <si>
    <t>Příplatek k vodorovnému přemístění výkopku z horniny tř. 1 až 4 ZKD 1000 m přes 10000 m</t>
  </si>
  <si>
    <t>Uložení sypaniny na skládky</t>
  </si>
  <si>
    <t>Poplatek za skládku - ostatní zemina</t>
  </si>
  <si>
    <t>t</t>
  </si>
  <si>
    <t>kpl</t>
  </si>
  <si>
    <t>Ostatní konstrukce a práce-bourání</t>
  </si>
  <si>
    <t>Přesun hmot</t>
  </si>
  <si>
    <t>Projekt skutečného provedení stavby</t>
  </si>
  <si>
    <t>dočasné dopravní značení</t>
  </si>
  <si>
    <t>Dočasné dopravní značení</t>
  </si>
  <si>
    <t>DPH</t>
  </si>
  <si>
    <t>Celkem včetně DPH</t>
  </si>
  <si>
    <t>cena bez DPH</t>
  </si>
  <si>
    <t>cena s DPH</t>
  </si>
  <si>
    <t>Příplatek k odkopávkám a prokopávkám pro silnice v hornině tř. 3 za lepivost</t>
  </si>
  <si>
    <t>Nakládání výkopku z hornin tř. 1 až 4 přes 100 m3</t>
  </si>
  <si>
    <t>Komunikace</t>
  </si>
  <si>
    <t>Postřik infiltrační 0,7kg/m2</t>
  </si>
  <si>
    <t>Podklad z obalovaného kameniva ACL 16 tl 70 mm š do 3 m</t>
  </si>
  <si>
    <t>Postřik spojovací 0,3kg/m2</t>
  </si>
  <si>
    <t>ks</t>
  </si>
  <si>
    <t>Přesun hmot pro pozemní komunikace a letiště s krytem živičným</t>
  </si>
  <si>
    <t>VRN</t>
  </si>
  <si>
    <t>Odstranění podkladu pl nad 200 m2 z kameniva drceného tl 200 mm                 160 x 3,8 = 608</t>
  </si>
  <si>
    <t>Odkopávky a prokopávky nezapažené pro silnice objemu do 1000 m3 v hornině tř. 3  160 x 3,8 x 0,21=127,68</t>
  </si>
  <si>
    <t>Podklad ze štěrkodrtě ŠD 0/63  tl 150 mm 160x3,8=608</t>
  </si>
  <si>
    <t>Podklad ze štěrkodrtě ŠD 0/32  tl 150 mm 160*3,0=480</t>
  </si>
  <si>
    <t>Asfaltový beton ACO 11 I tl 40 mm š do 3 m</t>
  </si>
  <si>
    <t xml:space="preserve">Osazení silničního obrubníku betonového stojatého 1000/250/80 s boční opěrou do lože z betonu   </t>
  </si>
  <si>
    <t>obrubník betonový silniční přírodní standard 1000x25x15 cm</t>
  </si>
  <si>
    <t>obrubník betonový silniční přírodní standard 1000x25x8 cm</t>
  </si>
  <si>
    <t>Lože pod obrubníky z betonu prostého B20                                                       160x0,3x0,2 + 160x0,2x0,2=16,0</t>
  </si>
  <si>
    <t>Hloubení rýh š do 1000 mm v hornině tř. 3 objemu do 100 m3                       160 x 0,8 x 0,4= 51,2</t>
  </si>
  <si>
    <t>Výplň drenážní rýhy z kameniva drobného těženého fr.8/16                      160x0,4x0,4 = 25,6</t>
  </si>
  <si>
    <t>Osazení silničního obrubníku betonového stojatého 1000/250/150 s boční opěrou do lože z betonu   160 + 2 x 1,5= 163</t>
  </si>
  <si>
    <t>Komunikace celkem</t>
  </si>
  <si>
    <t>Objekt:   Ve Svahu</t>
  </si>
  <si>
    <t>Objekt: Pod Stráží 1,2,3 a Ve Stráži</t>
  </si>
  <si>
    <t>Pod Stráží (1)   celkem</t>
  </si>
  <si>
    <t>Odstranění podkladu pl nad 200 m2 z kameniva drceného tl 200 mm                 100 x 3,8 = 380</t>
  </si>
  <si>
    <t>Odkopávky a prokopávky nezapažené pro silnice objemu do 1000 m3 v hornině tř. 3  100 x 3,8 x 0,21=79,8</t>
  </si>
  <si>
    <t>Hloubení rýh š do 1000 mm v hornině tř. 3 objemu do 100 m3                       100 x 0,8 x 0,4= 32,0</t>
  </si>
  <si>
    <t>Výplň drenážní rýhy z kameniva drobného těženého fr.8/16                      100x0,4x0,4 = 16,0</t>
  </si>
  <si>
    <t>Podklad ze štěrkodrtě ŠD 0/32  tl 150 mm 100*3,0=300</t>
  </si>
  <si>
    <t>Podklad ze štěrkodrtě ŠD 0/63  tl 150 mm 100x3,8=380</t>
  </si>
  <si>
    <t>Osazení silničního obrubníku betonového stojatého 1000/250/150 s boční opěrou do lože z betonu   100-(3,5+2x 6,0)= 84,5</t>
  </si>
  <si>
    <t>Lože pod obrubníky z betonu prostého B20                                                       100x0,3x0,2 + 100x0,2x0,2=10,0</t>
  </si>
  <si>
    <t>rektifikace pvrchových znaků inž.sítí (stávající uliční vpusti,hrnky)</t>
  </si>
  <si>
    <t>rektifikace pvrchových znaků inž.sítí (poklopy,hrnky,uliční vpusti)</t>
  </si>
  <si>
    <t>Pod Stráží (2)   celkem</t>
  </si>
  <si>
    <t>Odstranění podkladu pl nad 200 m2 z kameniva drceného tl 200 mm                 89 x 3,8 = 338,2</t>
  </si>
  <si>
    <t>Odkopávky a prokopávky nezapažené pro silnice objemu do 1000 m3 v hornině tř. 3  89 x 3,8 x 0,21=71,02</t>
  </si>
  <si>
    <t>Hloubení rýh š do 1000 mm v hornině tř. 3 objemu do 100 m3                       89 x 0,8 x 0,4= 28,48</t>
  </si>
  <si>
    <t>Výplň drenážní rýhy z kameniva drobného těženého fr.8/16                      89x0,4x0,4 = 14,24</t>
  </si>
  <si>
    <t>Podklad ze štěrkodrtě ŠD 0/32  tl 150 mm 89*3,0=267</t>
  </si>
  <si>
    <t>Podklad ze štěrkodrtě ŠD 0/63  tl 150 mm 89x3,8=338,2</t>
  </si>
  <si>
    <t xml:space="preserve">Osazení silničního obrubníku betonového stojatého 1000/250/150 s boční opěrou do lože z betonu   </t>
  </si>
  <si>
    <t>Lože pod obrubníky z betonu prostého B20                                                       89x0,3x0,2 + 105x0,2x0,2=9,54</t>
  </si>
  <si>
    <t>Pod Stráží (3)   celkem</t>
  </si>
  <si>
    <t>Odstranění podkladu pl nad 200 m2 z kameniva drceného tl 200 mm                 86 x 3,8 = 326,8</t>
  </si>
  <si>
    <t>Odkopávky a prokopávky nezapažené pro silnice objemu do 1000 m3 v hornině tř. 3  86 x 3,8 x 0,21=68,63</t>
  </si>
  <si>
    <t>Hloubení rýh š do 1000 mm v hornině tř. 3 objemu do 100 m3                       86 x 0,8 x 0,4= 27,52</t>
  </si>
  <si>
    <t>Výplň drenážní rýhy z kameniva drobného těženého fr.8/16                      86x0,4x0,4 = 13,76</t>
  </si>
  <si>
    <t>Podklad ze štěrkodrtě ŠD 0/32  tl 150 mm 86*3,0=267</t>
  </si>
  <si>
    <t>Podklad ze štěrkodrtě ŠD 0/63  tl 150 mm 86x3,8=326,8</t>
  </si>
  <si>
    <t>Lože pod obrubníky z betonu prostého B20                                                       86x0,3x0,2 + 86x0,2x0,2=8,6</t>
  </si>
  <si>
    <t>VeStráží    celkem</t>
  </si>
  <si>
    <t>Odstranění podkladu pl nad 200 m2 z kameniva drceného tl 200 mm                 90 x 3,8 = 342,0</t>
  </si>
  <si>
    <t>Odkopávky a prokopávky nezapažené pro silnice objemu do 1000 m3 v hornině tř. 3  90 x 3,8 x 0,21=71,82</t>
  </si>
  <si>
    <t>Hloubení rýh š do 1000 mm v hornině tř. 3 objemu do 100 m3                       90 x 0,8 x 0,4= 28,8</t>
  </si>
  <si>
    <t>Výplň drenážní rýhy z kameniva drobného těženého fr.8/16                      90x0,4x0,4 = 14,4</t>
  </si>
  <si>
    <t>Podklad ze štěrkodrtě ŠD 0/32  tl 150 mm 90*3,0=270</t>
  </si>
  <si>
    <t>Podklad ze štěrkodrtě ŠD 0/63  tl 150 mm 90x3,8=342,0</t>
  </si>
  <si>
    <t>Lože pod obrubníky z betonu prostého B20                                                       90x0,3x0,2 + 78x0,2x0,2=8,52</t>
  </si>
  <si>
    <t>DPH 21%</t>
  </si>
  <si>
    <t>Objekt: Ulice Pod Stráží a Ve Stráži                                                                celkem bez DPH</t>
  </si>
  <si>
    <t>část</t>
  </si>
  <si>
    <t>Celkem komunikace</t>
  </si>
  <si>
    <t>Celkem VRN</t>
  </si>
  <si>
    <t>Stavba:      Psáry -  lokalita Stráže a Ve svahu - komunikace</t>
  </si>
  <si>
    <t xml:space="preserve">Geodetické zaměření komunikace   </t>
  </si>
  <si>
    <t xml:space="preserve">Stavba:Psáry - komunikace </t>
  </si>
  <si>
    <t>Objekt: Ulice Ve Svahu                                  Celkem bez DPH</t>
  </si>
  <si>
    <t>Geodetické zaměření skutečného  komunikace</t>
  </si>
  <si>
    <t xml:space="preserve"> Pod Stráží a Ve Stráži</t>
  </si>
  <si>
    <t>Ve Svahu</t>
  </si>
  <si>
    <t>Celkem ZRN</t>
  </si>
  <si>
    <t>ZRN</t>
  </si>
  <si>
    <t>Stavba:Psáry - 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</si>
</sst>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23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b/>
      <sz val="12"/>
      <name val="Arial CE"/>
      <charset val="238"/>
    </font>
    <font>
      <b/>
      <sz val="12"/>
      <color indexed="18"/>
      <name val="Arial"/>
      <family val="2"/>
      <charset val="238"/>
    </font>
    <font>
      <b/>
      <sz val="16"/>
      <name val="Arial CE"/>
      <charset val="238"/>
    </font>
    <font>
      <sz val="16"/>
      <color theme="1"/>
      <name val="Calibri"/>
      <family val="2"/>
      <scheme val="minor"/>
    </font>
    <font>
      <sz val="12"/>
      <name val="Arial Black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 Black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Cambria"/>
      <family val="1"/>
      <charset val="238"/>
      <scheme val="maj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9" fillId="0" borderId="0">
      <alignment vertical="top" wrapText="1"/>
      <protection locked="0"/>
    </xf>
  </cellStyleXfs>
  <cellXfs count="81">
    <xf numFmtId="0" fontId="0" fillId="0" borderId="0" xfId="0"/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/>
    <xf numFmtId="4" fontId="6" fillId="0" borderId="0" xfId="0" applyNumberFormat="1" applyFont="1" applyAlignment="1" applyProtection="1">
      <alignment vertical="center"/>
    </xf>
    <xf numFmtId="44" fontId="6" fillId="0" borderId="0" xfId="0" applyNumberFormat="1" applyFont="1" applyAlignment="1" applyProtection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left" vertical="center" wrapText="1"/>
    </xf>
    <xf numFmtId="44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49" fontId="17" fillId="0" borderId="13" xfId="0" applyNumberFormat="1" applyFont="1" applyFill="1" applyBorder="1" applyAlignment="1" applyProtection="1">
      <alignment horizontal="center" vertical="center" wrapText="1"/>
    </xf>
    <xf numFmtId="49" fontId="17" fillId="0" borderId="13" xfId="0" applyNumberFormat="1" applyFont="1" applyFill="1" applyBorder="1" applyAlignment="1" applyProtection="1">
      <alignment horizontal="center" vertical="center"/>
    </xf>
    <xf numFmtId="164" fontId="17" fillId="0" borderId="13" xfId="0" applyNumberFormat="1" applyFont="1" applyFill="1" applyBorder="1" applyAlignment="1" applyProtection="1">
      <alignment horizontal="center" vertical="center"/>
    </xf>
    <xf numFmtId="0" fontId="18" fillId="0" borderId="0" xfId="0" applyFont="1" applyFill="1"/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4" fillId="3" borderId="9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/>
    </xf>
    <xf numFmtId="164" fontId="1" fillId="3" borderId="9" xfId="0" applyNumberFormat="1" applyFont="1" applyFill="1" applyBorder="1" applyAlignment="1" applyProtection="1">
      <alignment vertical="center"/>
    </xf>
    <xf numFmtId="4" fontId="1" fillId="3" borderId="9" xfId="0" applyNumberFormat="1" applyFont="1" applyFill="1" applyBorder="1" applyAlignment="1" applyProtection="1">
      <alignment vertical="center"/>
    </xf>
    <xf numFmtId="4" fontId="7" fillId="3" borderId="9" xfId="0" applyNumberFormat="1" applyFont="1" applyFill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 wrapText="1"/>
    </xf>
    <xf numFmtId="49" fontId="1" fillId="0" borderId="9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 applyProtection="1">
      <alignment vertical="center"/>
    </xf>
    <xf numFmtId="0" fontId="20" fillId="0" borderId="9" xfId="1" applyFont="1" applyFill="1" applyBorder="1" applyAlignment="1" applyProtection="1">
      <alignment horizontal="left" vertical="center" wrapText="1"/>
    </xf>
    <xf numFmtId="165" fontId="20" fillId="0" borderId="9" xfId="1" applyNumberFormat="1" applyFont="1" applyBorder="1" applyAlignment="1" applyProtection="1">
      <alignment horizontal="right" vertical="center"/>
    </xf>
    <xf numFmtId="4" fontId="7" fillId="0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vertical="center"/>
    </xf>
    <xf numFmtId="49" fontId="17" fillId="0" borderId="13" xfId="0" applyNumberFormat="1" applyFont="1" applyFill="1" applyBorder="1" applyAlignment="1" applyProtection="1">
      <alignment horizontal="left" vertical="center" wrapText="1"/>
    </xf>
    <xf numFmtId="166" fontId="17" fillId="0" borderId="13" xfId="0" applyNumberFormat="1" applyFont="1" applyFill="1" applyBorder="1" applyAlignment="1" applyProtection="1">
      <alignment horizontal="right" vertical="center"/>
    </xf>
    <xf numFmtId="166" fontId="21" fillId="0" borderId="9" xfId="0" applyNumberFormat="1" applyFont="1" applyFill="1" applyBorder="1" applyAlignment="1" applyProtection="1">
      <alignment vertical="center"/>
    </xf>
    <xf numFmtId="166" fontId="6" fillId="0" borderId="0" xfId="0" applyNumberFormat="1" applyFont="1" applyAlignment="1" applyProtection="1"/>
    <xf numFmtId="0" fontId="6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vertical="center" wrapText="1"/>
    </xf>
    <xf numFmtId="44" fontId="6" fillId="0" borderId="16" xfId="0" applyNumberFormat="1" applyFont="1" applyBorder="1" applyAlignment="1" applyProtection="1">
      <alignment horizontal="center" vertical="center"/>
    </xf>
    <xf numFmtId="44" fontId="14" fillId="0" borderId="16" xfId="0" applyNumberFormat="1" applyFont="1" applyBorder="1" applyAlignment="1" applyProtection="1">
      <alignment horizontal="center" vertical="center"/>
    </xf>
    <xf numFmtId="0" fontId="22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44" fontId="15" fillId="0" borderId="16" xfId="0" applyNumberFormat="1" applyFont="1" applyBorder="1"/>
    <xf numFmtId="44" fontId="16" fillId="0" borderId="16" xfId="0" applyNumberFormat="1" applyFont="1" applyBorder="1"/>
    <xf numFmtId="0" fontId="6" fillId="0" borderId="16" xfId="0" applyFont="1" applyBorder="1" applyAlignment="1">
      <alignment wrapText="1"/>
    </xf>
    <xf numFmtId="0" fontId="6" fillId="0" borderId="16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Layout" zoomScaleNormal="100" workbookViewId="0">
      <selection activeCell="D10" sqref="D10"/>
    </sheetView>
  </sheetViews>
  <sheetFormatPr defaultRowHeight="15" x14ac:dyDescent="0.2"/>
  <cols>
    <col min="1" max="1" width="3.28515625" style="15" customWidth="1"/>
    <col min="2" max="2" width="35.42578125" style="3" customWidth="1"/>
    <col min="3" max="3" width="21.140625" style="3" customWidth="1"/>
    <col min="4" max="4" width="23.7109375" style="3" customWidth="1"/>
    <col min="5" max="5" width="21" style="3" customWidth="1"/>
    <col min="6" max="6" width="24.85546875" style="3" customWidth="1"/>
    <col min="7" max="7" width="4.7109375" style="3" customWidth="1"/>
    <col min="8" max="257" width="9.140625" style="3"/>
    <col min="258" max="258" width="67" style="3" customWidth="1"/>
    <col min="259" max="259" width="6.140625" style="3" customWidth="1"/>
    <col min="260" max="260" width="12.7109375" style="3" customWidth="1"/>
    <col min="261" max="261" width="20.85546875" style="3" customWidth="1"/>
    <col min="262" max="262" width="20.140625" style="3" customWidth="1"/>
    <col min="263" max="263" width="4.7109375" style="3" customWidth="1"/>
    <col min="264" max="513" width="9.140625" style="3"/>
    <col min="514" max="514" width="67" style="3" customWidth="1"/>
    <col min="515" max="515" width="6.140625" style="3" customWidth="1"/>
    <col min="516" max="516" width="12.7109375" style="3" customWidth="1"/>
    <col min="517" max="517" width="20.85546875" style="3" customWidth="1"/>
    <col min="518" max="518" width="20.140625" style="3" customWidth="1"/>
    <col min="519" max="519" width="4.7109375" style="3" customWidth="1"/>
    <col min="520" max="769" width="9.140625" style="3"/>
    <col min="770" max="770" width="67" style="3" customWidth="1"/>
    <col min="771" max="771" width="6.140625" style="3" customWidth="1"/>
    <col min="772" max="772" width="12.7109375" style="3" customWidth="1"/>
    <col min="773" max="773" width="20.85546875" style="3" customWidth="1"/>
    <col min="774" max="774" width="20.140625" style="3" customWidth="1"/>
    <col min="775" max="775" width="4.7109375" style="3" customWidth="1"/>
    <col min="776" max="1025" width="9.140625" style="3"/>
    <col min="1026" max="1026" width="67" style="3" customWidth="1"/>
    <col min="1027" max="1027" width="6.140625" style="3" customWidth="1"/>
    <col min="1028" max="1028" width="12.7109375" style="3" customWidth="1"/>
    <col min="1029" max="1029" width="20.85546875" style="3" customWidth="1"/>
    <col min="1030" max="1030" width="20.140625" style="3" customWidth="1"/>
    <col min="1031" max="1031" width="4.7109375" style="3" customWidth="1"/>
    <col min="1032" max="1281" width="9.140625" style="3"/>
    <col min="1282" max="1282" width="67" style="3" customWidth="1"/>
    <col min="1283" max="1283" width="6.140625" style="3" customWidth="1"/>
    <col min="1284" max="1284" width="12.7109375" style="3" customWidth="1"/>
    <col min="1285" max="1285" width="20.85546875" style="3" customWidth="1"/>
    <col min="1286" max="1286" width="20.140625" style="3" customWidth="1"/>
    <col min="1287" max="1287" width="4.7109375" style="3" customWidth="1"/>
    <col min="1288" max="1537" width="9.140625" style="3"/>
    <col min="1538" max="1538" width="67" style="3" customWidth="1"/>
    <col min="1539" max="1539" width="6.140625" style="3" customWidth="1"/>
    <col min="1540" max="1540" width="12.7109375" style="3" customWidth="1"/>
    <col min="1541" max="1541" width="20.85546875" style="3" customWidth="1"/>
    <col min="1542" max="1542" width="20.140625" style="3" customWidth="1"/>
    <col min="1543" max="1543" width="4.7109375" style="3" customWidth="1"/>
    <col min="1544" max="1793" width="9.140625" style="3"/>
    <col min="1794" max="1794" width="67" style="3" customWidth="1"/>
    <col min="1795" max="1795" width="6.140625" style="3" customWidth="1"/>
    <col min="1796" max="1796" width="12.7109375" style="3" customWidth="1"/>
    <col min="1797" max="1797" width="20.85546875" style="3" customWidth="1"/>
    <col min="1798" max="1798" width="20.140625" style="3" customWidth="1"/>
    <col min="1799" max="1799" width="4.7109375" style="3" customWidth="1"/>
    <col min="1800" max="2049" width="9.140625" style="3"/>
    <col min="2050" max="2050" width="67" style="3" customWidth="1"/>
    <col min="2051" max="2051" width="6.140625" style="3" customWidth="1"/>
    <col min="2052" max="2052" width="12.7109375" style="3" customWidth="1"/>
    <col min="2053" max="2053" width="20.85546875" style="3" customWidth="1"/>
    <col min="2054" max="2054" width="20.140625" style="3" customWidth="1"/>
    <col min="2055" max="2055" width="4.7109375" style="3" customWidth="1"/>
    <col min="2056" max="2305" width="9.140625" style="3"/>
    <col min="2306" max="2306" width="67" style="3" customWidth="1"/>
    <col min="2307" max="2307" width="6.140625" style="3" customWidth="1"/>
    <col min="2308" max="2308" width="12.7109375" style="3" customWidth="1"/>
    <col min="2309" max="2309" width="20.85546875" style="3" customWidth="1"/>
    <col min="2310" max="2310" width="20.140625" style="3" customWidth="1"/>
    <col min="2311" max="2311" width="4.7109375" style="3" customWidth="1"/>
    <col min="2312" max="2561" width="9.140625" style="3"/>
    <col min="2562" max="2562" width="67" style="3" customWidth="1"/>
    <col min="2563" max="2563" width="6.140625" style="3" customWidth="1"/>
    <col min="2564" max="2564" width="12.7109375" style="3" customWidth="1"/>
    <col min="2565" max="2565" width="20.85546875" style="3" customWidth="1"/>
    <col min="2566" max="2566" width="20.140625" style="3" customWidth="1"/>
    <col min="2567" max="2567" width="4.7109375" style="3" customWidth="1"/>
    <col min="2568" max="2817" width="9.140625" style="3"/>
    <col min="2818" max="2818" width="67" style="3" customWidth="1"/>
    <col min="2819" max="2819" width="6.140625" style="3" customWidth="1"/>
    <col min="2820" max="2820" width="12.7109375" style="3" customWidth="1"/>
    <col min="2821" max="2821" width="20.85546875" style="3" customWidth="1"/>
    <col min="2822" max="2822" width="20.140625" style="3" customWidth="1"/>
    <col min="2823" max="2823" width="4.7109375" style="3" customWidth="1"/>
    <col min="2824" max="3073" width="9.140625" style="3"/>
    <col min="3074" max="3074" width="67" style="3" customWidth="1"/>
    <col min="3075" max="3075" width="6.140625" style="3" customWidth="1"/>
    <col min="3076" max="3076" width="12.7109375" style="3" customWidth="1"/>
    <col min="3077" max="3077" width="20.85546875" style="3" customWidth="1"/>
    <col min="3078" max="3078" width="20.140625" style="3" customWidth="1"/>
    <col min="3079" max="3079" width="4.7109375" style="3" customWidth="1"/>
    <col min="3080" max="3329" width="9.140625" style="3"/>
    <col min="3330" max="3330" width="67" style="3" customWidth="1"/>
    <col min="3331" max="3331" width="6.140625" style="3" customWidth="1"/>
    <col min="3332" max="3332" width="12.7109375" style="3" customWidth="1"/>
    <col min="3333" max="3333" width="20.85546875" style="3" customWidth="1"/>
    <col min="3334" max="3334" width="20.140625" style="3" customWidth="1"/>
    <col min="3335" max="3335" width="4.7109375" style="3" customWidth="1"/>
    <col min="3336" max="3585" width="9.140625" style="3"/>
    <col min="3586" max="3586" width="67" style="3" customWidth="1"/>
    <col min="3587" max="3587" width="6.140625" style="3" customWidth="1"/>
    <col min="3588" max="3588" width="12.7109375" style="3" customWidth="1"/>
    <col min="3589" max="3589" width="20.85546875" style="3" customWidth="1"/>
    <col min="3590" max="3590" width="20.140625" style="3" customWidth="1"/>
    <col min="3591" max="3591" width="4.7109375" style="3" customWidth="1"/>
    <col min="3592" max="3841" width="9.140625" style="3"/>
    <col min="3842" max="3842" width="67" style="3" customWidth="1"/>
    <col min="3843" max="3843" width="6.140625" style="3" customWidth="1"/>
    <col min="3844" max="3844" width="12.7109375" style="3" customWidth="1"/>
    <col min="3845" max="3845" width="20.85546875" style="3" customWidth="1"/>
    <col min="3846" max="3846" width="20.140625" style="3" customWidth="1"/>
    <col min="3847" max="3847" width="4.7109375" style="3" customWidth="1"/>
    <col min="3848" max="4097" width="9.140625" style="3"/>
    <col min="4098" max="4098" width="67" style="3" customWidth="1"/>
    <col min="4099" max="4099" width="6.140625" style="3" customWidth="1"/>
    <col min="4100" max="4100" width="12.7109375" style="3" customWidth="1"/>
    <col min="4101" max="4101" width="20.85546875" style="3" customWidth="1"/>
    <col min="4102" max="4102" width="20.140625" style="3" customWidth="1"/>
    <col min="4103" max="4103" width="4.7109375" style="3" customWidth="1"/>
    <col min="4104" max="4353" width="9.140625" style="3"/>
    <col min="4354" max="4354" width="67" style="3" customWidth="1"/>
    <col min="4355" max="4355" width="6.140625" style="3" customWidth="1"/>
    <col min="4356" max="4356" width="12.7109375" style="3" customWidth="1"/>
    <col min="4357" max="4357" width="20.85546875" style="3" customWidth="1"/>
    <col min="4358" max="4358" width="20.140625" style="3" customWidth="1"/>
    <col min="4359" max="4359" width="4.7109375" style="3" customWidth="1"/>
    <col min="4360" max="4609" width="9.140625" style="3"/>
    <col min="4610" max="4610" width="67" style="3" customWidth="1"/>
    <col min="4611" max="4611" width="6.140625" style="3" customWidth="1"/>
    <col min="4612" max="4612" width="12.7109375" style="3" customWidth="1"/>
    <col min="4613" max="4613" width="20.85546875" style="3" customWidth="1"/>
    <col min="4614" max="4614" width="20.140625" style="3" customWidth="1"/>
    <col min="4615" max="4615" width="4.7109375" style="3" customWidth="1"/>
    <col min="4616" max="4865" width="9.140625" style="3"/>
    <col min="4866" max="4866" width="67" style="3" customWidth="1"/>
    <col min="4867" max="4867" width="6.140625" style="3" customWidth="1"/>
    <col min="4868" max="4868" width="12.7109375" style="3" customWidth="1"/>
    <col min="4869" max="4869" width="20.85546875" style="3" customWidth="1"/>
    <col min="4870" max="4870" width="20.140625" style="3" customWidth="1"/>
    <col min="4871" max="4871" width="4.7109375" style="3" customWidth="1"/>
    <col min="4872" max="5121" width="9.140625" style="3"/>
    <col min="5122" max="5122" width="67" style="3" customWidth="1"/>
    <col min="5123" max="5123" width="6.140625" style="3" customWidth="1"/>
    <col min="5124" max="5124" width="12.7109375" style="3" customWidth="1"/>
    <col min="5125" max="5125" width="20.85546875" style="3" customWidth="1"/>
    <col min="5126" max="5126" width="20.140625" style="3" customWidth="1"/>
    <col min="5127" max="5127" width="4.7109375" style="3" customWidth="1"/>
    <col min="5128" max="5377" width="9.140625" style="3"/>
    <col min="5378" max="5378" width="67" style="3" customWidth="1"/>
    <col min="5379" max="5379" width="6.140625" style="3" customWidth="1"/>
    <col min="5380" max="5380" width="12.7109375" style="3" customWidth="1"/>
    <col min="5381" max="5381" width="20.85546875" style="3" customWidth="1"/>
    <col min="5382" max="5382" width="20.140625" style="3" customWidth="1"/>
    <col min="5383" max="5383" width="4.7109375" style="3" customWidth="1"/>
    <col min="5384" max="5633" width="9.140625" style="3"/>
    <col min="5634" max="5634" width="67" style="3" customWidth="1"/>
    <col min="5635" max="5635" width="6.140625" style="3" customWidth="1"/>
    <col min="5636" max="5636" width="12.7109375" style="3" customWidth="1"/>
    <col min="5637" max="5637" width="20.85546875" style="3" customWidth="1"/>
    <col min="5638" max="5638" width="20.140625" style="3" customWidth="1"/>
    <col min="5639" max="5639" width="4.7109375" style="3" customWidth="1"/>
    <col min="5640" max="5889" width="9.140625" style="3"/>
    <col min="5890" max="5890" width="67" style="3" customWidth="1"/>
    <col min="5891" max="5891" width="6.140625" style="3" customWidth="1"/>
    <col min="5892" max="5892" width="12.7109375" style="3" customWidth="1"/>
    <col min="5893" max="5893" width="20.85546875" style="3" customWidth="1"/>
    <col min="5894" max="5894" width="20.140625" style="3" customWidth="1"/>
    <col min="5895" max="5895" width="4.7109375" style="3" customWidth="1"/>
    <col min="5896" max="6145" width="9.140625" style="3"/>
    <col min="6146" max="6146" width="67" style="3" customWidth="1"/>
    <col min="6147" max="6147" width="6.140625" style="3" customWidth="1"/>
    <col min="6148" max="6148" width="12.7109375" style="3" customWidth="1"/>
    <col min="6149" max="6149" width="20.85546875" style="3" customWidth="1"/>
    <col min="6150" max="6150" width="20.140625" style="3" customWidth="1"/>
    <col min="6151" max="6151" width="4.7109375" style="3" customWidth="1"/>
    <col min="6152" max="6401" width="9.140625" style="3"/>
    <col min="6402" max="6402" width="67" style="3" customWidth="1"/>
    <col min="6403" max="6403" width="6.140625" style="3" customWidth="1"/>
    <col min="6404" max="6404" width="12.7109375" style="3" customWidth="1"/>
    <col min="6405" max="6405" width="20.85546875" style="3" customWidth="1"/>
    <col min="6406" max="6406" width="20.140625" style="3" customWidth="1"/>
    <col min="6407" max="6407" width="4.7109375" style="3" customWidth="1"/>
    <col min="6408" max="6657" width="9.140625" style="3"/>
    <col min="6658" max="6658" width="67" style="3" customWidth="1"/>
    <col min="6659" max="6659" width="6.140625" style="3" customWidth="1"/>
    <col min="6660" max="6660" width="12.7109375" style="3" customWidth="1"/>
    <col min="6661" max="6661" width="20.85546875" style="3" customWidth="1"/>
    <col min="6662" max="6662" width="20.140625" style="3" customWidth="1"/>
    <col min="6663" max="6663" width="4.7109375" style="3" customWidth="1"/>
    <col min="6664" max="6913" width="9.140625" style="3"/>
    <col min="6914" max="6914" width="67" style="3" customWidth="1"/>
    <col min="6915" max="6915" width="6.140625" style="3" customWidth="1"/>
    <col min="6916" max="6916" width="12.7109375" style="3" customWidth="1"/>
    <col min="6917" max="6917" width="20.85546875" style="3" customWidth="1"/>
    <col min="6918" max="6918" width="20.140625" style="3" customWidth="1"/>
    <col min="6919" max="6919" width="4.7109375" style="3" customWidth="1"/>
    <col min="6920" max="7169" width="9.140625" style="3"/>
    <col min="7170" max="7170" width="67" style="3" customWidth="1"/>
    <col min="7171" max="7171" width="6.140625" style="3" customWidth="1"/>
    <col min="7172" max="7172" width="12.7109375" style="3" customWidth="1"/>
    <col min="7173" max="7173" width="20.85546875" style="3" customWidth="1"/>
    <col min="7174" max="7174" width="20.140625" style="3" customWidth="1"/>
    <col min="7175" max="7175" width="4.7109375" style="3" customWidth="1"/>
    <col min="7176" max="7425" width="9.140625" style="3"/>
    <col min="7426" max="7426" width="67" style="3" customWidth="1"/>
    <col min="7427" max="7427" width="6.140625" style="3" customWidth="1"/>
    <col min="7428" max="7428" width="12.7109375" style="3" customWidth="1"/>
    <col min="7429" max="7429" width="20.85546875" style="3" customWidth="1"/>
    <col min="7430" max="7430" width="20.140625" style="3" customWidth="1"/>
    <col min="7431" max="7431" width="4.7109375" style="3" customWidth="1"/>
    <col min="7432" max="7681" width="9.140625" style="3"/>
    <col min="7682" max="7682" width="67" style="3" customWidth="1"/>
    <col min="7683" max="7683" width="6.140625" style="3" customWidth="1"/>
    <col min="7684" max="7684" width="12.7109375" style="3" customWidth="1"/>
    <col min="7685" max="7685" width="20.85546875" style="3" customWidth="1"/>
    <col min="7686" max="7686" width="20.140625" style="3" customWidth="1"/>
    <col min="7687" max="7687" width="4.7109375" style="3" customWidth="1"/>
    <col min="7688" max="7937" width="9.140625" style="3"/>
    <col min="7938" max="7938" width="67" style="3" customWidth="1"/>
    <col min="7939" max="7939" width="6.140625" style="3" customWidth="1"/>
    <col min="7940" max="7940" width="12.7109375" style="3" customWidth="1"/>
    <col min="7941" max="7941" width="20.85546875" style="3" customWidth="1"/>
    <col min="7942" max="7942" width="20.140625" style="3" customWidth="1"/>
    <col min="7943" max="7943" width="4.7109375" style="3" customWidth="1"/>
    <col min="7944" max="8193" width="9.140625" style="3"/>
    <col min="8194" max="8194" width="67" style="3" customWidth="1"/>
    <col min="8195" max="8195" width="6.140625" style="3" customWidth="1"/>
    <col min="8196" max="8196" width="12.7109375" style="3" customWidth="1"/>
    <col min="8197" max="8197" width="20.85546875" style="3" customWidth="1"/>
    <col min="8198" max="8198" width="20.140625" style="3" customWidth="1"/>
    <col min="8199" max="8199" width="4.7109375" style="3" customWidth="1"/>
    <col min="8200" max="8449" width="9.140625" style="3"/>
    <col min="8450" max="8450" width="67" style="3" customWidth="1"/>
    <col min="8451" max="8451" width="6.140625" style="3" customWidth="1"/>
    <col min="8452" max="8452" width="12.7109375" style="3" customWidth="1"/>
    <col min="8453" max="8453" width="20.85546875" style="3" customWidth="1"/>
    <col min="8454" max="8454" width="20.140625" style="3" customWidth="1"/>
    <col min="8455" max="8455" width="4.7109375" style="3" customWidth="1"/>
    <col min="8456" max="8705" width="9.140625" style="3"/>
    <col min="8706" max="8706" width="67" style="3" customWidth="1"/>
    <col min="8707" max="8707" width="6.140625" style="3" customWidth="1"/>
    <col min="8708" max="8708" width="12.7109375" style="3" customWidth="1"/>
    <col min="8709" max="8709" width="20.85546875" style="3" customWidth="1"/>
    <col min="8710" max="8710" width="20.140625" style="3" customWidth="1"/>
    <col min="8711" max="8711" width="4.7109375" style="3" customWidth="1"/>
    <col min="8712" max="8961" width="9.140625" style="3"/>
    <col min="8962" max="8962" width="67" style="3" customWidth="1"/>
    <col min="8963" max="8963" width="6.140625" style="3" customWidth="1"/>
    <col min="8964" max="8964" width="12.7109375" style="3" customWidth="1"/>
    <col min="8965" max="8965" width="20.85546875" style="3" customWidth="1"/>
    <col min="8966" max="8966" width="20.140625" style="3" customWidth="1"/>
    <col min="8967" max="8967" width="4.7109375" style="3" customWidth="1"/>
    <col min="8968" max="9217" width="9.140625" style="3"/>
    <col min="9218" max="9218" width="67" style="3" customWidth="1"/>
    <col min="9219" max="9219" width="6.140625" style="3" customWidth="1"/>
    <col min="9220" max="9220" width="12.7109375" style="3" customWidth="1"/>
    <col min="9221" max="9221" width="20.85546875" style="3" customWidth="1"/>
    <col min="9222" max="9222" width="20.140625" style="3" customWidth="1"/>
    <col min="9223" max="9223" width="4.7109375" style="3" customWidth="1"/>
    <col min="9224" max="9473" width="9.140625" style="3"/>
    <col min="9474" max="9474" width="67" style="3" customWidth="1"/>
    <col min="9475" max="9475" width="6.140625" style="3" customWidth="1"/>
    <col min="9476" max="9476" width="12.7109375" style="3" customWidth="1"/>
    <col min="9477" max="9477" width="20.85546875" style="3" customWidth="1"/>
    <col min="9478" max="9478" width="20.140625" style="3" customWidth="1"/>
    <col min="9479" max="9479" width="4.7109375" style="3" customWidth="1"/>
    <col min="9480" max="9729" width="9.140625" style="3"/>
    <col min="9730" max="9730" width="67" style="3" customWidth="1"/>
    <col min="9731" max="9731" width="6.140625" style="3" customWidth="1"/>
    <col min="9732" max="9732" width="12.7109375" style="3" customWidth="1"/>
    <col min="9733" max="9733" width="20.85546875" style="3" customWidth="1"/>
    <col min="9734" max="9734" width="20.140625" style="3" customWidth="1"/>
    <col min="9735" max="9735" width="4.7109375" style="3" customWidth="1"/>
    <col min="9736" max="9985" width="9.140625" style="3"/>
    <col min="9986" max="9986" width="67" style="3" customWidth="1"/>
    <col min="9987" max="9987" width="6.140625" style="3" customWidth="1"/>
    <col min="9988" max="9988" width="12.7109375" style="3" customWidth="1"/>
    <col min="9989" max="9989" width="20.85546875" style="3" customWidth="1"/>
    <col min="9990" max="9990" width="20.140625" style="3" customWidth="1"/>
    <col min="9991" max="9991" width="4.7109375" style="3" customWidth="1"/>
    <col min="9992" max="10241" width="9.140625" style="3"/>
    <col min="10242" max="10242" width="67" style="3" customWidth="1"/>
    <col min="10243" max="10243" width="6.140625" style="3" customWidth="1"/>
    <col min="10244" max="10244" width="12.7109375" style="3" customWidth="1"/>
    <col min="10245" max="10245" width="20.85546875" style="3" customWidth="1"/>
    <col min="10246" max="10246" width="20.140625" style="3" customWidth="1"/>
    <col min="10247" max="10247" width="4.7109375" style="3" customWidth="1"/>
    <col min="10248" max="10497" width="9.140625" style="3"/>
    <col min="10498" max="10498" width="67" style="3" customWidth="1"/>
    <col min="10499" max="10499" width="6.140625" style="3" customWidth="1"/>
    <col min="10500" max="10500" width="12.7109375" style="3" customWidth="1"/>
    <col min="10501" max="10501" width="20.85546875" style="3" customWidth="1"/>
    <col min="10502" max="10502" width="20.140625" style="3" customWidth="1"/>
    <col min="10503" max="10503" width="4.7109375" style="3" customWidth="1"/>
    <col min="10504" max="10753" width="9.140625" style="3"/>
    <col min="10754" max="10754" width="67" style="3" customWidth="1"/>
    <col min="10755" max="10755" width="6.140625" style="3" customWidth="1"/>
    <col min="10756" max="10756" width="12.7109375" style="3" customWidth="1"/>
    <col min="10757" max="10757" width="20.85546875" style="3" customWidth="1"/>
    <col min="10758" max="10758" width="20.140625" style="3" customWidth="1"/>
    <col min="10759" max="10759" width="4.7109375" style="3" customWidth="1"/>
    <col min="10760" max="11009" width="9.140625" style="3"/>
    <col min="11010" max="11010" width="67" style="3" customWidth="1"/>
    <col min="11011" max="11011" width="6.140625" style="3" customWidth="1"/>
    <col min="11012" max="11012" width="12.7109375" style="3" customWidth="1"/>
    <col min="11013" max="11013" width="20.85546875" style="3" customWidth="1"/>
    <col min="11014" max="11014" width="20.140625" style="3" customWidth="1"/>
    <col min="11015" max="11015" width="4.7109375" style="3" customWidth="1"/>
    <col min="11016" max="11265" width="9.140625" style="3"/>
    <col min="11266" max="11266" width="67" style="3" customWidth="1"/>
    <col min="11267" max="11267" width="6.140625" style="3" customWidth="1"/>
    <col min="11268" max="11268" width="12.7109375" style="3" customWidth="1"/>
    <col min="11269" max="11269" width="20.85546875" style="3" customWidth="1"/>
    <col min="11270" max="11270" width="20.140625" style="3" customWidth="1"/>
    <col min="11271" max="11271" width="4.7109375" style="3" customWidth="1"/>
    <col min="11272" max="11521" width="9.140625" style="3"/>
    <col min="11522" max="11522" width="67" style="3" customWidth="1"/>
    <col min="11523" max="11523" width="6.140625" style="3" customWidth="1"/>
    <col min="11524" max="11524" width="12.7109375" style="3" customWidth="1"/>
    <col min="11525" max="11525" width="20.85546875" style="3" customWidth="1"/>
    <col min="11526" max="11526" width="20.140625" style="3" customWidth="1"/>
    <col min="11527" max="11527" width="4.7109375" style="3" customWidth="1"/>
    <col min="11528" max="11777" width="9.140625" style="3"/>
    <col min="11778" max="11778" width="67" style="3" customWidth="1"/>
    <col min="11779" max="11779" width="6.140625" style="3" customWidth="1"/>
    <col min="11780" max="11780" width="12.7109375" style="3" customWidth="1"/>
    <col min="11781" max="11781" width="20.85546875" style="3" customWidth="1"/>
    <col min="11782" max="11782" width="20.140625" style="3" customWidth="1"/>
    <col min="11783" max="11783" width="4.7109375" style="3" customWidth="1"/>
    <col min="11784" max="12033" width="9.140625" style="3"/>
    <col min="12034" max="12034" width="67" style="3" customWidth="1"/>
    <col min="12035" max="12035" width="6.140625" style="3" customWidth="1"/>
    <col min="12036" max="12036" width="12.7109375" style="3" customWidth="1"/>
    <col min="12037" max="12037" width="20.85546875" style="3" customWidth="1"/>
    <col min="12038" max="12038" width="20.140625" style="3" customWidth="1"/>
    <col min="12039" max="12039" width="4.7109375" style="3" customWidth="1"/>
    <col min="12040" max="12289" width="9.140625" style="3"/>
    <col min="12290" max="12290" width="67" style="3" customWidth="1"/>
    <col min="12291" max="12291" width="6.140625" style="3" customWidth="1"/>
    <col min="12292" max="12292" width="12.7109375" style="3" customWidth="1"/>
    <col min="12293" max="12293" width="20.85546875" style="3" customWidth="1"/>
    <col min="12294" max="12294" width="20.140625" style="3" customWidth="1"/>
    <col min="12295" max="12295" width="4.7109375" style="3" customWidth="1"/>
    <col min="12296" max="12545" width="9.140625" style="3"/>
    <col min="12546" max="12546" width="67" style="3" customWidth="1"/>
    <col min="12547" max="12547" width="6.140625" style="3" customWidth="1"/>
    <col min="12548" max="12548" width="12.7109375" style="3" customWidth="1"/>
    <col min="12549" max="12549" width="20.85546875" style="3" customWidth="1"/>
    <col min="12550" max="12550" width="20.140625" style="3" customWidth="1"/>
    <col min="12551" max="12551" width="4.7109375" style="3" customWidth="1"/>
    <col min="12552" max="12801" width="9.140625" style="3"/>
    <col min="12802" max="12802" width="67" style="3" customWidth="1"/>
    <col min="12803" max="12803" width="6.140625" style="3" customWidth="1"/>
    <col min="12804" max="12804" width="12.7109375" style="3" customWidth="1"/>
    <col min="12805" max="12805" width="20.85546875" style="3" customWidth="1"/>
    <col min="12806" max="12806" width="20.140625" style="3" customWidth="1"/>
    <col min="12807" max="12807" width="4.7109375" style="3" customWidth="1"/>
    <col min="12808" max="13057" width="9.140625" style="3"/>
    <col min="13058" max="13058" width="67" style="3" customWidth="1"/>
    <col min="13059" max="13059" width="6.140625" style="3" customWidth="1"/>
    <col min="13060" max="13060" width="12.7109375" style="3" customWidth="1"/>
    <col min="13061" max="13061" width="20.85546875" style="3" customWidth="1"/>
    <col min="13062" max="13062" width="20.140625" style="3" customWidth="1"/>
    <col min="13063" max="13063" width="4.7109375" style="3" customWidth="1"/>
    <col min="13064" max="13313" width="9.140625" style="3"/>
    <col min="13314" max="13314" width="67" style="3" customWidth="1"/>
    <col min="13315" max="13315" width="6.140625" style="3" customWidth="1"/>
    <col min="13316" max="13316" width="12.7109375" style="3" customWidth="1"/>
    <col min="13317" max="13317" width="20.85546875" style="3" customWidth="1"/>
    <col min="13318" max="13318" width="20.140625" style="3" customWidth="1"/>
    <col min="13319" max="13319" width="4.7109375" style="3" customWidth="1"/>
    <col min="13320" max="13569" width="9.140625" style="3"/>
    <col min="13570" max="13570" width="67" style="3" customWidth="1"/>
    <col min="13571" max="13571" width="6.140625" style="3" customWidth="1"/>
    <col min="13572" max="13572" width="12.7109375" style="3" customWidth="1"/>
    <col min="13573" max="13573" width="20.85546875" style="3" customWidth="1"/>
    <col min="13574" max="13574" width="20.140625" style="3" customWidth="1"/>
    <col min="13575" max="13575" width="4.7109375" style="3" customWidth="1"/>
    <col min="13576" max="13825" width="9.140625" style="3"/>
    <col min="13826" max="13826" width="67" style="3" customWidth="1"/>
    <col min="13827" max="13827" width="6.140625" style="3" customWidth="1"/>
    <col min="13828" max="13828" width="12.7109375" style="3" customWidth="1"/>
    <col min="13829" max="13829" width="20.85546875" style="3" customWidth="1"/>
    <col min="13830" max="13830" width="20.140625" style="3" customWidth="1"/>
    <col min="13831" max="13831" width="4.7109375" style="3" customWidth="1"/>
    <col min="13832" max="14081" width="9.140625" style="3"/>
    <col min="14082" max="14082" width="67" style="3" customWidth="1"/>
    <col min="14083" max="14083" width="6.140625" style="3" customWidth="1"/>
    <col min="14084" max="14084" width="12.7109375" style="3" customWidth="1"/>
    <col min="14085" max="14085" width="20.85546875" style="3" customWidth="1"/>
    <col min="14086" max="14086" width="20.140625" style="3" customWidth="1"/>
    <col min="14087" max="14087" width="4.7109375" style="3" customWidth="1"/>
    <col min="14088" max="14337" width="9.140625" style="3"/>
    <col min="14338" max="14338" width="67" style="3" customWidth="1"/>
    <col min="14339" max="14339" width="6.140625" style="3" customWidth="1"/>
    <col min="14340" max="14340" width="12.7109375" style="3" customWidth="1"/>
    <col min="14341" max="14341" width="20.85546875" style="3" customWidth="1"/>
    <col min="14342" max="14342" width="20.140625" style="3" customWidth="1"/>
    <col min="14343" max="14343" width="4.7109375" style="3" customWidth="1"/>
    <col min="14344" max="14593" width="9.140625" style="3"/>
    <col min="14594" max="14594" width="67" style="3" customWidth="1"/>
    <col min="14595" max="14595" width="6.140625" style="3" customWidth="1"/>
    <col min="14596" max="14596" width="12.7109375" style="3" customWidth="1"/>
    <col min="14597" max="14597" width="20.85546875" style="3" customWidth="1"/>
    <col min="14598" max="14598" width="20.140625" style="3" customWidth="1"/>
    <col min="14599" max="14599" width="4.7109375" style="3" customWidth="1"/>
    <col min="14600" max="14849" width="9.140625" style="3"/>
    <col min="14850" max="14850" width="67" style="3" customWidth="1"/>
    <col min="14851" max="14851" width="6.140625" style="3" customWidth="1"/>
    <col min="14852" max="14852" width="12.7109375" style="3" customWidth="1"/>
    <col min="14853" max="14853" width="20.85546875" style="3" customWidth="1"/>
    <col min="14854" max="14854" width="20.140625" style="3" customWidth="1"/>
    <col min="14855" max="14855" width="4.7109375" style="3" customWidth="1"/>
    <col min="14856" max="15105" width="9.140625" style="3"/>
    <col min="15106" max="15106" width="67" style="3" customWidth="1"/>
    <col min="15107" max="15107" width="6.140625" style="3" customWidth="1"/>
    <col min="15108" max="15108" width="12.7109375" style="3" customWidth="1"/>
    <col min="15109" max="15109" width="20.85546875" style="3" customWidth="1"/>
    <col min="15110" max="15110" width="20.140625" style="3" customWidth="1"/>
    <col min="15111" max="15111" width="4.7109375" style="3" customWidth="1"/>
    <col min="15112" max="15361" width="9.140625" style="3"/>
    <col min="15362" max="15362" width="67" style="3" customWidth="1"/>
    <col min="15363" max="15363" width="6.140625" style="3" customWidth="1"/>
    <col min="15364" max="15364" width="12.7109375" style="3" customWidth="1"/>
    <col min="15365" max="15365" width="20.85546875" style="3" customWidth="1"/>
    <col min="15366" max="15366" width="20.140625" style="3" customWidth="1"/>
    <col min="15367" max="15367" width="4.7109375" style="3" customWidth="1"/>
    <col min="15368" max="15617" width="9.140625" style="3"/>
    <col min="15618" max="15618" width="67" style="3" customWidth="1"/>
    <col min="15619" max="15619" width="6.140625" style="3" customWidth="1"/>
    <col min="15620" max="15620" width="12.7109375" style="3" customWidth="1"/>
    <col min="15621" max="15621" width="20.85546875" style="3" customWidth="1"/>
    <col min="15622" max="15622" width="20.140625" style="3" customWidth="1"/>
    <col min="15623" max="15623" width="4.7109375" style="3" customWidth="1"/>
    <col min="15624" max="15873" width="9.140625" style="3"/>
    <col min="15874" max="15874" width="67" style="3" customWidth="1"/>
    <col min="15875" max="15875" width="6.140625" style="3" customWidth="1"/>
    <col min="15876" max="15876" width="12.7109375" style="3" customWidth="1"/>
    <col min="15877" max="15877" width="20.85546875" style="3" customWidth="1"/>
    <col min="15878" max="15878" width="20.140625" style="3" customWidth="1"/>
    <col min="15879" max="15879" width="4.7109375" style="3" customWidth="1"/>
    <col min="15880" max="16129" width="9.140625" style="3"/>
    <col min="16130" max="16130" width="67" style="3" customWidth="1"/>
    <col min="16131" max="16131" width="6.140625" style="3" customWidth="1"/>
    <col min="16132" max="16132" width="12.7109375" style="3" customWidth="1"/>
    <col min="16133" max="16133" width="20.85546875" style="3" customWidth="1"/>
    <col min="16134" max="16134" width="20.140625" style="3" customWidth="1"/>
    <col min="16135" max="16135" width="4.7109375" style="3" customWidth="1"/>
    <col min="16136" max="16384" width="9.140625" style="3"/>
  </cols>
  <sheetData>
    <row r="1" spans="1:8" s="24" customFormat="1" ht="21.75" thickBot="1" x14ac:dyDescent="0.35">
      <c r="B1" s="75" t="s">
        <v>88</v>
      </c>
      <c r="C1" s="76"/>
      <c r="D1" s="77"/>
      <c r="E1" s="77"/>
      <c r="F1" s="78"/>
      <c r="G1" s="25"/>
      <c r="H1" s="25"/>
    </row>
    <row r="2" spans="1:8" s="18" customFormat="1" ht="15.75" x14ac:dyDescent="0.25">
      <c r="B2" s="26"/>
      <c r="C2" s="59"/>
      <c r="D2" s="27"/>
      <c r="E2" s="27"/>
      <c r="F2" s="28"/>
      <c r="G2" s="29"/>
      <c r="H2" s="29"/>
    </row>
    <row r="3" spans="1:8" s="30" customFormat="1" ht="20.25" thickBot="1" x14ac:dyDescent="0.45">
      <c r="B3" s="60"/>
      <c r="C3" s="61" t="s">
        <v>85</v>
      </c>
      <c r="D3" s="62" t="s">
        <v>21</v>
      </c>
      <c r="E3" s="63" t="s">
        <v>83</v>
      </c>
      <c r="F3" s="64" t="s">
        <v>22</v>
      </c>
      <c r="G3" s="31"/>
      <c r="H3" s="31"/>
    </row>
    <row r="4" spans="1:8" s="18" customFormat="1" ht="36.75" customHeight="1" thickBot="1" x14ac:dyDescent="0.3">
      <c r="B4" s="73" t="s">
        <v>96</v>
      </c>
      <c r="C4" s="65" t="s">
        <v>45</v>
      </c>
      <c r="D4" s="66">
        <f>'Ve Svahu'!E34</f>
        <v>0</v>
      </c>
      <c r="E4" s="67">
        <f>D4*0.21</f>
        <v>0</v>
      </c>
      <c r="F4" s="66">
        <f t="shared" ref="F4:F8" si="0">D4+E4</f>
        <v>0</v>
      </c>
      <c r="G4" s="17"/>
    </row>
    <row r="5" spans="1:8" s="18" customFormat="1" ht="39" customHeight="1" thickBot="1" x14ac:dyDescent="0.3">
      <c r="B5" s="74"/>
      <c r="C5" s="65" t="s">
        <v>46</v>
      </c>
      <c r="D5" s="66">
        <f>'Pod Stráží a Ve Stráži'!E119</f>
        <v>0</v>
      </c>
      <c r="E5" s="67">
        <f t="shared" ref="E5:E8" si="1">D5*0.21</f>
        <v>0</v>
      </c>
      <c r="F5" s="66">
        <f t="shared" si="0"/>
        <v>0</v>
      </c>
      <c r="G5" s="17"/>
    </row>
    <row r="6" spans="1:8" s="18" customFormat="1" ht="39" customHeight="1" thickBot="1" x14ac:dyDescent="0.3">
      <c r="B6" s="72" t="s">
        <v>95</v>
      </c>
      <c r="C6" s="65"/>
      <c r="D6" s="66">
        <f>D4+D5</f>
        <v>0</v>
      </c>
      <c r="E6" s="67">
        <f>E4+E5</f>
        <v>0</v>
      </c>
      <c r="F6" s="66">
        <f>F4+F5</f>
        <v>0</v>
      </c>
      <c r="G6" s="17"/>
    </row>
    <row r="7" spans="1:8" s="18" customFormat="1" ht="36" customHeight="1" thickBot="1" x14ac:dyDescent="0.3">
      <c r="B7" s="79" t="s">
        <v>31</v>
      </c>
      <c r="C7" s="68" t="s">
        <v>94</v>
      </c>
      <c r="D7" s="66">
        <f>'Ve Svahu'!E35</f>
        <v>0</v>
      </c>
      <c r="E7" s="67">
        <f>D7*0.21</f>
        <v>0</v>
      </c>
      <c r="F7" s="66">
        <f>D7+E7</f>
        <v>0</v>
      </c>
      <c r="G7" s="17"/>
    </row>
    <row r="8" spans="1:8" ht="36.75" customHeight="1" thickBot="1" x14ac:dyDescent="0.25">
      <c r="A8" s="3"/>
      <c r="B8" s="80"/>
      <c r="C8" s="68" t="s">
        <v>93</v>
      </c>
      <c r="D8" s="66">
        <f>'Pod Stráží a Ve Stráži'!E120</f>
        <v>0</v>
      </c>
      <c r="E8" s="67">
        <f t="shared" si="1"/>
        <v>0</v>
      </c>
      <c r="F8" s="66">
        <f t="shared" si="0"/>
        <v>0</v>
      </c>
      <c r="G8" s="1"/>
    </row>
    <row r="9" spans="1:8" s="32" customFormat="1" ht="18.75" thickBot="1" x14ac:dyDescent="0.3">
      <c r="B9" s="72" t="s">
        <v>87</v>
      </c>
      <c r="C9" s="69"/>
      <c r="D9" s="70">
        <f>D7+D8</f>
        <v>0</v>
      </c>
      <c r="E9" s="71">
        <f>D9*0.21</f>
        <v>0</v>
      </c>
      <c r="F9" s="70">
        <f>D9+E9</f>
        <v>0</v>
      </c>
    </row>
    <row r="10" spans="1:8" s="32" customFormat="1" ht="18.75" thickBot="1" x14ac:dyDescent="0.3">
      <c r="B10" s="69" t="s">
        <v>86</v>
      </c>
      <c r="C10" s="69"/>
      <c r="D10" s="70">
        <f>D6+D9</f>
        <v>0</v>
      </c>
      <c r="E10" s="71">
        <f>D10*0.21</f>
        <v>0</v>
      </c>
      <c r="F10" s="70">
        <f>D10+E10</f>
        <v>0</v>
      </c>
    </row>
    <row r="11" spans="1:8" x14ac:dyDescent="0.2">
      <c r="A11" s="3"/>
      <c r="B11" s="15"/>
      <c r="C11" s="15"/>
    </row>
  </sheetData>
  <mergeCells count="3">
    <mergeCell ref="B4:B5"/>
    <mergeCell ref="B1:F1"/>
    <mergeCell ref="B7:B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 -TOK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view="pageLayout" topLeftCell="A93" zoomScaleNormal="100" workbookViewId="0">
      <selection activeCell="A102" sqref="A102"/>
    </sheetView>
  </sheetViews>
  <sheetFormatPr defaultRowHeight="15" x14ac:dyDescent="0.2"/>
  <cols>
    <col min="1" max="1" width="69.140625" style="15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256" width="9.140625" style="3"/>
    <col min="257" max="257" width="67" style="3" customWidth="1"/>
    <col min="258" max="258" width="6.140625" style="3" customWidth="1"/>
    <col min="259" max="259" width="12.7109375" style="3" customWidth="1"/>
    <col min="260" max="260" width="20.85546875" style="3" customWidth="1"/>
    <col min="261" max="261" width="20.140625" style="3" customWidth="1"/>
    <col min="262" max="262" width="4.7109375" style="3" customWidth="1"/>
    <col min="263" max="512" width="9.140625" style="3"/>
    <col min="513" max="513" width="67" style="3" customWidth="1"/>
    <col min="514" max="514" width="6.140625" style="3" customWidth="1"/>
    <col min="515" max="515" width="12.7109375" style="3" customWidth="1"/>
    <col min="516" max="516" width="20.85546875" style="3" customWidth="1"/>
    <col min="517" max="517" width="20.140625" style="3" customWidth="1"/>
    <col min="518" max="518" width="4.7109375" style="3" customWidth="1"/>
    <col min="519" max="768" width="9.140625" style="3"/>
    <col min="769" max="769" width="67" style="3" customWidth="1"/>
    <col min="770" max="770" width="6.140625" style="3" customWidth="1"/>
    <col min="771" max="771" width="12.7109375" style="3" customWidth="1"/>
    <col min="772" max="772" width="20.85546875" style="3" customWidth="1"/>
    <col min="773" max="773" width="20.140625" style="3" customWidth="1"/>
    <col min="774" max="774" width="4.7109375" style="3" customWidth="1"/>
    <col min="775" max="1024" width="9.140625" style="3"/>
    <col min="1025" max="1025" width="67" style="3" customWidth="1"/>
    <col min="1026" max="1026" width="6.140625" style="3" customWidth="1"/>
    <col min="1027" max="1027" width="12.7109375" style="3" customWidth="1"/>
    <col min="1028" max="1028" width="20.85546875" style="3" customWidth="1"/>
    <col min="1029" max="1029" width="20.140625" style="3" customWidth="1"/>
    <col min="1030" max="1030" width="4.7109375" style="3" customWidth="1"/>
    <col min="1031" max="1280" width="9.140625" style="3"/>
    <col min="1281" max="1281" width="67" style="3" customWidth="1"/>
    <col min="1282" max="1282" width="6.140625" style="3" customWidth="1"/>
    <col min="1283" max="1283" width="12.7109375" style="3" customWidth="1"/>
    <col min="1284" max="1284" width="20.85546875" style="3" customWidth="1"/>
    <col min="1285" max="1285" width="20.140625" style="3" customWidth="1"/>
    <col min="1286" max="1286" width="4.7109375" style="3" customWidth="1"/>
    <col min="1287" max="1536" width="9.140625" style="3"/>
    <col min="1537" max="1537" width="67" style="3" customWidth="1"/>
    <col min="1538" max="1538" width="6.140625" style="3" customWidth="1"/>
    <col min="1539" max="1539" width="12.7109375" style="3" customWidth="1"/>
    <col min="1540" max="1540" width="20.85546875" style="3" customWidth="1"/>
    <col min="1541" max="1541" width="20.140625" style="3" customWidth="1"/>
    <col min="1542" max="1542" width="4.7109375" style="3" customWidth="1"/>
    <col min="1543" max="1792" width="9.140625" style="3"/>
    <col min="1793" max="1793" width="67" style="3" customWidth="1"/>
    <col min="1794" max="1794" width="6.140625" style="3" customWidth="1"/>
    <col min="1795" max="1795" width="12.7109375" style="3" customWidth="1"/>
    <col min="1796" max="1796" width="20.85546875" style="3" customWidth="1"/>
    <col min="1797" max="1797" width="20.140625" style="3" customWidth="1"/>
    <col min="1798" max="1798" width="4.7109375" style="3" customWidth="1"/>
    <col min="1799" max="2048" width="9.140625" style="3"/>
    <col min="2049" max="2049" width="67" style="3" customWidth="1"/>
    <col min="2050" max="2050" width="6.140625" style="3" customWidth="1"/>
    <col min="2051" max="2051" width="12.7109375" style="3" customWidth="1"/>
    <col min="2052" max="2052" width="20.85546875" style="3" customWidth="1"/>
    <col min="2053" max="2053" width="20.140625" style="3" customWidth="1"/>
    <col min="2054" max="2054" width="4.7109375" style="3" customWidth="1"/>
    <col min="2055" max="2304" width="9.140625" style="3"/>
    <col min="2305" max="2305" width="67" style="3" customWidth="1"/>
    <col min="2306" max="2306" width="6.140625" style="3" customWidth="1"/>
    <col min="2307" max="2307" width="12.7109375" style="3" customWidth="1"/>
    <col min="2308" max="2308" width="20.85546875" style="3" customWidth="1"/>
    <col min="2309" max="2309" width="20.140625" style="3" customWidth="1"/>
    <col min="2310" max="2310" width="4.7109375" style="3" customWidth="1"/>
    <col min="2311" max="2560" width="9.140625" style="3"/>
    <col min="2561" max="2561" width="67" style="3" customWidth="1"/>
    <col min="2562" max="2562" width="6.140625" style="3" customWidth="1"/>
    <col min="2563" max="2563" width="12.7109375" style="3" customWidth="1"/>
    <col min="2564" max="2564" width="20.85546875" style="3" customWidth="1"/>
    <col min="2565" max="2565" width="20.140625" style="3" customWidth="1"/>
    <col min="2566" max="2566" width="4.7109375" style="3" customWidth="1"/>
    <col min="2567" max="2816" width="9.140625" style="3"/>
    <col min="2817" max="2817" width="67" style="3" customWidth="1"/>
    <col min="2818" max="2818" width="6.140625" style="3" customWidth="1"/>
    <col min="2819" max="2819" width="12.7109375" style="3" customWidth="1"/>
    <col min="2820" max="2820" width="20.85546875" style="3" customWidth="1"/>
    <col min="2821" max="2821" width="20.140625" style="3" customWidth="1"/>
    <col min="2822" max="2822" width="4.7109375" style="3" customWidth="1"/>
    <col min="2823" max="3072" width="9.140625" style="3"/>
    <col min="3073" max="3073" width="67" style="3" customWidth="1"/>
    <col min="3074" max="3074" width="6.140625" style="3" customWidth="1"/>
    <col min="3075" max="3075" width="12.7109375" style="3" customWidth="1"/>
    <col min="3076" max="3076" width="20.85546875" style="3" customWidth="1"/>
    <col min="3077" max="3077" width="20.140625" style="3" customWidth="1"/>
    <col min="3078" max="3078" width="4.7109375" style="3" customWidth="1"/>
    <col min="3079" max="3328" width="9.140625" style="3"/>
    <col min="3329" max="3329" width="67" style="3" customWidth="1"/>
    <col min="3330" max="3330" width="6.140625" style="3" customWidth="1"/>
    <col min="3331" max="3331" width="12.7109375" style="3" customWidth="1"/>
    <col min="3332" max="3332" width="20.85546875" style="3" customWidth="1"/>
    <col min="3333" max="3333" width="20.140625" style="3" customWidth="1"/>
    <col min="3334" max="3334" width="4.7109375" style="3" customWidth="1"/>
    <col min="3335" max="3584" width="9.140625" style="3"/>
    <col min="3585" max="3585" width="67" style="3" customWidth="1"/>
    <col min="3586" max="3586" width="6.140625" style="3" customWidth="1"/>
    <col min="3587" max="3587" width="12.7109375" style="3" customWidth="1"/>
    <col min="3588" max="3588" width="20.85546875" style="3" customWidth="1"/>
    <col min="3589" max="3589" width="20.140625" style="3" customWidth="1"/>
    <col min="3590" max="3590" width="4.7109375" style="3" customWidth="1"/>
    <col min="3591" max="3840" width="9.140625" style="3"/>
    <col min="3841" max="3841" width="67" style="3" customWidth="1"/>
    <col min="3842" max="3842" width="6.140625" style="3" customWidth="1"/>
    <col min="3843" max="3843" width="12.7109375" style="3" customWidth="1"/>
    <col min="3844" max="3844" width="20.85546875" style="3" customWidth="1"/>
    <col min="3845" max="3845" width="20.140625" style="3" customWidth="1"/>
    <col min="3846" max="3846" width="4.7109375" style="3" customWidth="1"/>
    <col min="3847" max="4096" width="9.140625" style="3"/>
    <col min="4097" max="4097" width="67" style="3" customWidth="1"/>
    <col min="4098" max="4098" width="6.140625" style="3" customWidth="1"/>
    <col min="4099" max="4099" width="12.7109375" style="3" customWidth="1"/>
    <col min="4100" max="4100" width="20.85546875" style="3" customWidth="1"/>
    <col min="4101" max="4101" width="20.140625" style="3" customWidth="1"/>
    <col min="4102" max="4102" width="4.7109375" style="3" customWidth="1"/>
    <col min="4103" max="4352" width="9.140625" style="3"/>
    <col min="4353" max="4353" width="67" style="3" customWidth="1"/>
    <col min="4354" max="4354" width="6.140625" style="3" customWidth="1"/>
    <col min="4355" max="4355" width="12.7109375" style="3" customWidth="1"/>
    <col min="4356" max="4356" width="20.85546875" style="3" customWidth="1"/>
    <col min="4357" max="4357" width="20.140625" style="3" customWidth="1"/>
    <col min="4358" max="4358" width="4.7109375" style="3" customWidth="1"/>
    <col min="4359" max="4608" width="9.140625" style="3"/>
    <col min="4609" max="4609" width="67" style="3" customWidth="1"/>
    <col min="4610" max="4610" width="6.140625" style="3" customWidth="1"/>
    <col min="4611" max="4611" width="12.7109375" style="3" customWidth="1"/>
    <col min="4612" max="4612" width="20.85546875" style="3" customWidth="1"/>
    <col min="4613" max="4613" width="20.140625" style="3" customWidth="1"/>
    <col min="4614" max="4614" width="4.7109375" style="3" customWidth="1"/>
    <col min="4615" max="4864" width="9.140625" style="3"/>
    <col min="4865" max="4865" width="67" style="3" customWidth="1"/>
    <col min="4866" max="4866" width="6.140625" style="3" customWidth="1"/>
    <col min="4867" max="4867" width="12.7109375" style="3" customWidth="1"/>
    <col min="4868" max="4868" width="20.85546875" style="3" customWidth="1"/>
    <col min="4869" max="4869" width="20.140625" style="3" customWidth="1"/>
    <col min="4870" max="4870" width="4.7109375" style="3" customWidth="1"/>
    <col min="4871" max="5120" width="9.140625" style="3"/>
    <col min="5121" max="5121" width="67" style="3" customWidth="1"/>
    <col min="5122" max="5122" width="6.140625" style="3" customWidth="1"/>
    <col min="5123" max="5123" width="12.7109375" style="3" customWidth="1"/>
    <col min="5124" max="5124" width="20.85546875" style="3" customWidth="1"/>
    <col min="5125" max="5125" width="20.140625" style="3" customWidth="1"/>
    <col min="5126" max="5126" width="4.7109375" style="3" customWidth="1"/>
    <col min="5127" max="5376" width="9.140625" style="3"/>
    <col min="5377" max="5377" width="67" style="3" customWidth="1"/>
    <col min="5378" max="5378" width="6.140625" style="3" customWidth="1"/>
    <col min="5379" max="5379" width="12.7109375" style="3" customWidth="1"/>
    <col min="5380" max="5380" width="20.85546875" style="3" customWidth="1"/>
    <col min="5381" max="5381" width="20.140625" style="3" customWidth="1"/>
    <col min="5382" max="5382" width="4.7109375" style="3" customWidth="1"/>
    <col min="5383" max="5632" width="9.140625" style="3"/>
    <col min="5633" max="5633" width="67" style="3" customWidth="1"/>
    <col min="5634" max="5634" width="6.140625" style="3" customWidth="1"/>
    <col min="5635" max="5635" width="12.7109375" style="3" customWidth="1"/>
    <col min="5636" max="5636" width="20.85546875" style="3" customWidth="1"/>
    <col min="5637" max="5637" width="20.140625" style="3" customWidth="1"/>
    <col min="5638" max="5638" width="4.7109375" style="3" customWidth="1"/>
    <col min="5639" max="5888" width="9.140625" style="3"/>
    <col min="5889" max="5889" width="67" style="3" customWidth="1"/>
    <col min="5890" max="5890" width="6.140625" style="3" customWidth="1"/>
    <col min="5891" max="5891" width="12.7109375" style="3" customWidth="1"/>
    <col min="5892" max="5892" width="20.85546875" style="3" customWidth="1"/>
    <col min="5893" max="5893" width="20.140625" style="3" customWidth="1"/>
    <col min="5894" max="5894" width="4.7109375" style="3" customWidth="1"/>
    <col min="5895" max="6144" width="9.140625" style="3"/>
    <col min="6145" max="6145" width="67" style="3" customWidth="1"/>
    <col min="6146" max="6146" width="6.140625" style="3" customWidth="1"/>
    <col min="6147" max="6147" width="12.7109375" style="3" customWidth="1"/>
    <col min="6148" max="6148" width="20.85546875" style="3" customWidth="1"/>
    <col min="6149" max="6149" width="20.140625" style="3" customWidth="1"/>
    <col min="6150" max="6150" width="4.7109375" style="3" customWidth="1"/>
    <col min="6151" max="6400" width="9.140625" style="3"/>
    <col min="6401" max="6401" width="67" style="3" customWidth="1"/>
    <col min="6402" max="6402" width="6.140625" style="3" customWidth="1"/>
    <col min="6403" max="6403" width="12.7109375" style="3" customWidth="1"/>
    <col min="6404" max="6404" width="20.85546875" style="3" customWidth="1"/>
    <col min="6405" max="6405" width="20.140625" style="3" customWidth="1"/>
    <col min="6406" max="6406" width="4.7109375" style="3" customWidth="1"/>
    <col min="6407" max="6656" width="9.140625" style="3"/>
    <col min="6657" max="6657" width="67" style="3" customWidth="1"/>
    <col min="6658" max="6658" width="6.140625" style="3" customWidth="1"/>
    <col min="6659" max="6659" width="12.7109375" style="3" customWidth="1"/>
    <col min="6660" max="6660" width="20.85546875" style="3" customWidth="1"/>
    <col min="6661" max="6661" width="20.140625" style="3" customWidth="1"/>
    <col min="6662" max="6662" width="4.7109375" style="3" customWidth="1"/>
    <col min="6663" max="6912" width="9.140625" style="3"/>
    <col min="6913" max="6913" width="67" style="3" customWidth="1"/>
    <col min="6914" max="6914" width="6.140625" style="3" customWidth="1"/>
    <col min="6915" max="6915" width="12.7109375" style="3" customWidth="1"/>
    <col min="6916" max="6916" width="20.85546875" style="3" customWidth="1"/>
    <col min="6917" max="6917" width="20.140625" style="3" customWidth="1"/>
    <col min="6918" max="6918" width="4.7109375" style="3" customWidth="1"/>
    <col min="6919" max="7168" width="9.140625" style="3"/>
    <col min="7169" max="7169" width="67" style="3" customWidth="1"/>
    <col min="7170" max="7170" width="6.140625" style="3" customWidth="1"/>
    <col min="7171" max="7171" width="12.7109375" style="3" customWidth="1"/>
    <col min="7172" max="7172" width="20.85546875" style="3" customWidth="1"/>
    <col min="7173" max="7173" width="20.140625" style="3" customWidth="1"/>
    <col min="7174" max="7174" width="4.7109375" style="3" customWidth="1"/>
    <col min="7175" max="7424" width="9.140625" style="3"/>
    <col min="7425" max="7425" width="67" style="3" customWidth="1"/>
    <col min="7426" max="7426" width="6.140625" style="3" customWidth="1"/>
    <col min="7427" max="7427" width="12.7109375" style="3" customWidth="1"/>
    <col min="7428" max="7428" width="20.85546875" style="3" customWidth="1"/>
    <col min="7429" max="7429" width="20.140625" style="3" customWidth="1"/>
    <col min="7430" max="7430" width="4.7109375" style="3" customWidth="1"/>
    <col min="7431" max="7680" width="9.140625" style="3"/>
    <col min="7681" max="7681" width="67" style="3" customWidth="1"/>
    <col min="7682" max="7682" width="6.140625" style="3" customWidth="1"/>
    <col min="7683" max="7683" width="12.7109375" style="3" customWidth="1"/>
    <col min="7684" max="7684" width="20.85546875" style="3" customWidth="1"/>
    <col min="7685" max="7685" width="20.140625" style="3" customWidth="1"/>
    <col min="7686" max="7686" width="4.7109375" style="3" customWidth="1"/>
    <col min="7687" max="7936" width="9.140625" style="3"/>
    <col min="7937" max="7937" width="67" style="3" customWidth="1"/>
    <col min="7938" max="7938" width="6.140625" style="3" customWidth="1"/>
    <col min="7939" max="7939" width="12.7109375" style="3" customWidth="1"/>
    <col min="7940" max="7940" width="20.85546875" style="3" customWidth="1"/>
    <col min="7941" max="7941" width="20.140625" style="3" customWidth="1"/>
    <col min="7942" max="7942" width="4.7109375" style="3" customWidth="1"/>
    <col min="7943" max="8192" width="9.140625" style="3"/>
    <col min="8193" max="8193" width="67" style="3" customWidth="1"/>
    <col min="8194" max="8194" width="6.140625" style="3" customWidth="1"/>
    <col min="8195" max="8195" width="12.7109375" style="3" customWidth="1"/>
    <col min="8196" max="8196" width="20.85546875" style="3" customWidth="1"/>
    <col min="8197" max="8197" width="20.140625" style="3" customWidth="1"/>
    <col min="8198" max="8198" width="4.7109375" style="3" customWidth="1"/>
    <col min="8199" max="8448" width="9.140625" style="3"/>
    <col min="8449" max="8449" width="67" style="3" customWidth="1"/>
    <col min="8450" max="8450" width="6.140625" style="3" customWidth="1"/>
    <col min="8451" max="8451" width="12.7109375" style="3" customWidth="1"/>
    <col min="8452" max="8452" width="20.85546875" style="3" customWidth="1"/>
    <col min="8453" max="8453" width="20.140625" style="3" customWidth="1"/>
    <col min="8454" max="8454" width="4.7109375" style="3" customWidth="1"/>
    <col min="8455" max="8704" width="9.140625" style="3"/>
    <col min="8705" max="8705" width="67" style="3" customWidth="1"/>
    <col min="8706" max="8706" width="6.140625" style="3" customWidth="1"/>
    <col min="8707" max="8707" width="12.7109375" style="3" customWidth="1"/>
    <col min="8708" max="8708" width="20.85546875" style="3" customWidth="1"/>
    <col min="8709" max="8709" width="20.140625" style="3" customWidth="1"/>
    <col min="8710" max="8710" width="4.7109375" style="3" customWidth="1"/>
    <col min="8711" max="8960" width="9.140625" style="3"/>
    <col min="8961" max="8961" width="67" style="3" customWidth="1"/>
    <col min="8962" max="8962" width="6.140625" style="3" customWidth="1"/>
    <col min="8963" max="8963" width="12.7109375" style="3" customWidth="1"/>
    <col min="8964" max="8964" width="20.85546875" style="3" customWidth="1"/>
    <col min="8965" max="8965" width="20.140625" style="3" customWidth="1"/>
    <col min="8966" max="8966" width="4.7109375" style="3" customWidth="1"/>
    <col min="8967" max="9216" width="9.140625" style="3"/>
    <col min="9217" max="9217" width="67" style="3" customWidth="1"/>
    <col min="9218" max="9218" width="6.140625" style="3" customWidth="1"/>
    <col min="9219" max="9219" width="12.7109375" style="3" customWidth="1"/>
    <col min="9220" max="9220" width="20.85546875" style="3" customWidth="1"/>
    <col min="9221" max="9221" width="20.140625" style="3" customWidth="1"/>
    <col min="9222" max="9222" width="4.7109375" style="3" customWidth="1"/>
    <col min="9223" max="9472" width="9.140625" style="3"/>
    <col min="9473" max="9473" width="67" style="3" customWidth="1"/>
    <col min="9474" max="9474" width="6.140625" style="3" customWidth="1"/>
    <col min="9475" max="9475" width="12.7109375" style="3" customWidth="1"/>
    <col min="9476" max="9476" width="20.85546875" style="3" customWidth="1"/>
    <col min="9477" max="9477" width="20.140625" style="3" customWidth="1"/>
    <col min="9478" max="9478" width="4.7109375" style="3" customWidth="1"/>
    <col min="9479" max="9728" width="9.140625" style="3"/>
    <col min="9729" max="9729" width="67" style="3" customWidth="1"/>
    <col min="9730" max="9730" width="6.140625" style="3" customWidth="1"/>
    <col min="9731" max="9731" width="12.7109375" style="3" customWidth="1"/>
    <col min="9732" max="9732" width="20.85546875" style="3" customWidth="1"/>
    <col min="9733" max="9733" width="20.140625" style="3" customWidth="1"/>
    <col min="9734" max="9734" width="4.7109375" style="3" customWidth="1"/>
    <col min="9735" max="9984" width="9.140625" style="3"/>
    <col min="9985" max="9985" width="67" style="3" customWidth="1"/>
    <col min="9986" max="9986" width="6.140625" style="3" customWidth="1"/>
    <col min="9987" max="9987" width="12.7109375" style="3" customWidth="1"/>
    <col min="9988" max="9988" width="20.85546875" style="3" customWidth="1"/>
    <col min="9989" max="9989" width="20.140625" style="3" customWidth="1"/>
    <col min="9990" max="9990" width="4.7109375" style="3" customWidth="1"/>
    <col min="9991" max="10240" width="9.140625" style="3"/>
    <col min="10241" max="10241" width="67" style="3" customWidth="1"/>
    <col min="10242" max="10242" width="6.140625" style="3" customWidth="1"/>
    <col min="10243" max="10243" width="12.7109375" style="3" customWidth="1"/>
    <col min="10244" max="10244" width="20.85546875" style="3" customWidth="1"/>
    <col min="10245" max="10245" width="20.140625" style="3" customWidth="1"/>
    <col min="10246" max="10246" width="4.7109375" style="3" customWidth="1"/>
    <col min="10247" max="10496" width="9.140625" style="3"/>
    <col min="10497" max="10497" width="67" style="3" customWidth="1"/>
    <col min="10498" max="10498" width="6.140625" style="3" customWidth="1"/>
    <col min="10499" max="10499" width="12.7109375" style="3" customWidth="1"/>
    <col min="10500" max="10500" width="20.85546875" style="3" customWidth="1"/>
    <col min="10501" max="10501" width="20.140625" style="3" customWidth="1"/>
    <col min="10502" max="10502" width="4.7109375" style="3" customWidth="1"/>
    <col min="10503" max="10752" width="9.140625" style="3"/>
    <col min="10753" max="10753" width="67" style="3" customWidth="1"/>
    <col min="10754" max="10754" width="6.140625" style="3" customWidth="1"/>
    <col min="10755" max="10755" width="12.7109375" style="3" customWidth="1"/>
    <col min="10756" max="10756" width="20.85546875" style="3" customWidth="1"/>
    <col min="10757" max="10757" width="20.140625" style="3" customWidth="1"/>
    <col min="10758" max="10758" width="4.7109375" style="3" customWidth="1"/>
    <col min="10759" max="11008" width="9.140625" style="3"/>
    <col min="11009" max="11009" width="67" style="3" customWidth="1"/>
    <col min="11010" max="11010" width="6.140625" style="3" customWidth="1"/>
    <col min="11011" max="11011" width="12.7109375" style="3" customWidth="1"/>
    <col min="11012" max="11012" width="20.85546875" style="3" customWidth="1"/>
    <col min="11013" max="11013" width="20.140625" style="3" customWidth="1"/>
    <col min="11014" max="11014" width="4.7109375" style="3" customWidth="1"/>
    <col min="11015" max="11264" width="9.140625" style="3"/>
    <col min="11265" max="11265" width="67" style="3" customWidth="1"/>
    <col min="11266" max="11266" width="6.140625" style="3" customWidth="1"/>
    <col min="11267" max="11267" width="12.7109375" style="3" customWidth="1"/>
    <col min="11268" max="11268" width="20.85546875" style="3" customWidth="1"/>
    <col min="11269" max="11269" width="20.140625" style="3" customWidth="1"/>
    <col min="11270" max="11270" width="4.7109375" style="3" customWidth="1"/>
    <col min="11271" max="11520" width="9.140625" style="3"/>
    <col min="11521" max="11521" width="67" style="3" customWidth="1"/>
    <col min="11522" max="11522" width="6.140625" style="3" customWidth="1"/>
    <col min="11523" max="11523" width="12.7109375" style="3" customWidth="1"/>
    <col min="11524" max="11524" width="20.85546875" style="3" customWidth="1"/>
    <col min="11525" max="11525" width="20.140625" style="3" customWidth="1"/>
    <col min="11526" max="11526" width="4.7109375" style="3" customWidth="1"/>
    <col min="11527" max="11776" width="9.140625" style="3"/>
    <col min="11777" max="11777" width="67" style="3" customWidth="1"/>
    <col min="11778" max="11778" width="6.140625" style="3" customWidth="1"/>
    <col min="11779" max="11779" width="12.7109375" style="3" customWidth="1"/>
    <col min="11780" max="11780" width="20.85546875" style="3" customWidth="1"/>
    <col min="11781" max="11781" width="20.140625" style="3" customWidth="1"/>
    <col min="11782" max="11782" width="4.7109375" style="3" customWidth="1"/>
    <col min="11783" max="12032" width="9.140625" style="3"/>
    <col min="12033" max="12033" width="67" style="3" customWidth="1"/>
    <col min="12034" max="12034" width="6.140625" style="3" customWidth="1"/>
    <col min="12035" max="12035" width="12.7109375" style="3" customWidth="1"/>
    <col min="12036" max="12036" width="20.85546875" style="3" customWidth="1"/>
    <col min="12037" max="12037" width="20.140625" style="3" customWidth="1"/>
    <col min="12038" max="12038" width="4.7109375" style="3" customWidth="1"/>
    <col min="12039" max="12288" width="9.140625" style="3"/>
    <col min="12289" max="12289" width="67" style="3" customWidth="1"/>
    <col min="12290" max="12290" width="6.140625" style="3" customWidth="1"/>
    <col min="12291" max="12291" width="12.7109375" style="3" customWidth="1"/>
    <col min="12292" max="12292" width="20.85546875" style="3" customWidth="1"/>
    <col min="12293" max="12293" width="20.140625" style="3" customWidth="1"/>
    <col min="12294" max="12294" width="4.7109375" style="3" customWidth="1"/>
    <col min="12295" max="12544" width="9.140625" style="3"/>
    <col min="12545" max="12545" width="67" style="3" customWidth="1"/>
    <col min="12546" max="12546" width="6.140625" style="3" customWidth="1"/>
    <col min="12547" max="12547" width="12.7109375" style="3" customWidth="1"/>
    <col min="12548" max="12548" width="20.85546875" style="3" customWidth="1"/>
    <col min="12549" max="12549" width="20.140625" style="3" customWidth="1"/>
    <col min="12550" max="12550" width="4.7109375" style="3" customWidth="1"/>
    <col min="12551" max="12800" width="9.140625" style="3"/>
    <col min="12801" max="12801" width="67" style="3" customWidth="1"/>
    <col min="12802" max="12802" width="6.140625" style="3" customWidth="1"/>
    <col min="12803" max="12803" width="12.7109375" style="3" customWidth="1"/>
    <col min="12804" max="12804" width="20.85546875" style="3" customWidth="1"/>
    <col min="12805" max="12805" width="20.140625" style="3" customWidth="1"/>
    <col min="12806" max="12806" width="4.7109375" style="3" customWidth="1"/>
    <col min="12807" max="13056" width="9.140625" style="3"/>
    <col min="13057" max="13057" width="67" style="3" customWidth="1"/>
    <col min="13058" max="13058" width="6.140625" style="3" customWidth="1"/>
    <col min="13059" max="13059" width="12.7109375" style="3" customWidth="1"/>
    <col min="13060" max="13060" width="20.85546875" style="3" customWidth="1"/>
    <col min="13061" max="13061" width="20.140625" style="3" customWidth="1"/>
    <col min="13062" max="13062" width="4.7109375" style="3" customWidth="1"/>
    <col min="13063" max="13312" width="9.140625" style="3"/>
    <col min="13313" max="13313" width="67" style="3" customWidth="1"/>
    <col min="13314" max="13314" width="6.140625" style="3" customWidth="1"/>
    <col min="13315" max="13315" width="12.7109375" style="3" customWidth="1"/>
    <col min="13316" max="13316" width="20.85546875" style="3" customWidth="1"/>
    <col min="13317" max="13317" width="20.140625" style="3" customWidth="1"/>
    <col min="13318" max="13318" width="4.7109375" style="3" customWidth="1"/>
    <col min="13319" max="13568" width="9.140625" style="3"/>
    <col min="13569" max="13569" width="67" style="3" customWidth="1"/>
    <col min="13570" max="13570" width="6.140625" style="3" customWidth="1"/>
    <col min="13571" max="13571" width="12.7109375" style="3" customWidth="1"/>
    <col min="13572" max="13572" width="20.85546875" style="3" customWidth="1"/>
    <col min="13573" max="13573" width="20.140625" style="3" customWidth="1"/>
    <col min="13574" max="13574" width="4.7109375" style="3" customWidth="1"/>
    <col min="13575" max="13824" width="9.140625" style="3"/>
    <col min="13825" max="13825" width="67" style="3" customWidth="1"/>
    <col min="13826" max="13826" width="6.140625" style="3" customWidth="1"/>
    <col min="13827" max="13827" width="12.7109375" style="3" customWidth="1"/>
    <col min="13828" max="13828" width="20.85546875" style="3" customWidth="1"/>
    <col min="13829" max="13829" width="20.140625" style="3" customWidth="1"/>
    <col min="13830" max="13830" width="4.7109375" style="3" customWidth="1"/>
    <col min="13831" max="14080" width="9.140625" style="3"/>
    <col min="14081" max="14081" width="67" style="3" customWidth="1"/>
    <col min="14082" max="14082" width="6.140625" style="3" customWidth="1"/>
    <col min="14083" max="14083" width="12.7109375" style="3" customWidth="1"/>
    <col min="14084" max="14084" width="20.85546875" style="3" customWidth="1"/>
    <col min="14085" max="14085" width="20.140625" style="3" customWidth="1"/>
    <col min="14086" max="14086" width="4.7109375" style="3" customWidth="1"/>
    <col min="14087" max="14336" width="9.140625" style="3"/>
    <col min="14337" max="14337" width="67" style="3" customWidth="1"/>
    <col min="14338" max="14338" width="6.140625" style="3" customWidth="1"/>
    <col min="14339" max="14339" width="12.7109375" style="3" customWidth="1"/>
    <col min="14340" max="14340" width="20.85546875" style="3" customWidth="1"/>
    <col min="14341" max="14341" width="20.140625" style="3" customWidth="1"/>
    <col min="14342" max="14342" width="4.7109375" style="3" customWidth="1"/>
    <col min="14343" max="14592" width="9.140625" style="3"/>
    <col min="14593" max="14593" width="67" style="3" customWidth="1"/>
    <col min="14594" max="14594" width="6.140625" style="3" customWidth="1"/>
    <col min="14595" max="14595" width="12.7109375" style="3" customWidth="1"/>
    <col min="14596" max="14596" width="20.85546875" style="3" customWidth="1"/>
    <col min="14597" max="14597" width="20.140625" style="3" customWidth="1"/>
    <col min="14598" max="14598" width="4.7109375" style="3" customWidth="1"/>
    <col min="14599" max="14848" width="9.140625" style="3"/>
    <col min="14849" max="14849" width="67" style="3" customWidth="1"/>
    <col min="14850" max="14850" width="6.140625" style="3" customWidth="1"/>
    <col min="14851" max="14851" width="12.7109375" style="3" customWidth="1"/>
    <col min="14852" max="14852" width="20.85546875" style="3" customWidth="1"/>
    <col min="14853" max="14853" width="20.140625" style="3" customWidth="1"/>
    <col min="14854" max="14854" width="4.7109375" style="3" customWidth="1"/>
    <col min="14855" max="15104" width="9.140625" style="3"/>
    <col min="15105" max="15105" width="67" style="3" customWidth="1"/>
    <col min="15106" max="15106" width="6.140625" style="3" customWidth="1"/>
    <col min="15107" max="15107" width="12.7109375" style="3" customWidth="1"/>
    <col min="15108" max="15108" width="20.85546875" style="3" customWidth="1"/>
    <col min="15109" max="15109" width="20.140625" style="3" customWidth="1"/>
    <col min="15110" max="15110" width="4.7109375" style="3" customWidth="1"/>
    <col min="15111" max="15360" width="9.140625" style="3"/>
    <col min="15361" max="15361" width="67" style="3" customWidth="1"/>
    <col min="15362" max="15362" width="6.140625" style="3" customWidth="1"/>
    <col min="15363" max="15363" width="12.7109375" style="3" customWidth="1"/>
    <col min="15364" max="15364" width="20.85546875" style="3" customWidth="1"/>
    <col min="15365" max="15365" width="20.140625" style="3" customWidth="1"/>
    <col min="15366" max="15366" width="4.7109375" style="3" customWidth="1"/>
    <col min="15367" max="15616" width="9.140625" style="3"/>
    <col min="15617" max="15617" width="67" style="3" customWidth="1"/>
    <col min="15618" max="15618" width="6.140625" style="3" customWidth="1"/>
    <col min="15619" max="15619" width="12.7109375" style="3" customWidth="1"/>
    <col min="15620" max="15620" width="20.85546875" style="3" customWidth="1"/>
    <col min="15621" max="15621" width="20.140625" style="3" customWidth="1"/>
    <col min="15622" max="15622" width="4.7109375" style="3" customWidth="1"/>
    <col min="15623" max="15872" width="9.140625" style="3"/>
    <col min="15873" max="15873" width="67" style="3" customWidth="1"/>
    <col min="15874" max="15874" width="6.140625" style="3" customWidth="1"/>
    <col min="15875" max="15875" width="12.7109375" style="3" customWidth="1"/>
    <col min="15876" max="15876" width="20.85546875" style="3" customWidth="1"/>
    <col min="15877" max="15877" width="20.140625" style="3" customWidth="1"/>
    <col min="15878" max="15878" width="4.7109375" style="3" customWidth="1"/>
    <col min="15879" max="16128" width="9.140625" style="3"/>
    <col min="16129" max="16129" width="67" style="3" customWidth="1"/>
    <col min="16130" max="16130" width="6.140625" style="3" customWidth="1"/>
    <col min="16131" max="16131" width="12.7109375" style="3" customWidth="1"/>
    <col min="16132" max="16132" width="20.85546875" style="3" customWidth="1"/>
    <col min="16133" max="16133" width="20.140625" style="3" customWidth="1"/>
    <col min="16134" max="16134" width="4.7109375" style="3" customWidth="1"/>
    <col min="16135" max="16384" width="9.140625" style="3"/>
  </cols>
  <sheetData>
    <row r="1" spans="1:5" ht="15.75" x14ac:dyDescent="0.2">
      <c r="A1" s="16" t="s">
        <v>97</v>
      </c>
      <c r="B1" s="1"/>
      <c r="C1" s="2"/>
      <c r="D1" s="2"/>
      <c r="E1" s="2"/>
    </row>
    <row r="2" spans="1:5" ht="31.5" x14ac:dyDescent="0.25">
      <c r="A2" s="16" t="s">
        <v>84</v>
      </c>
      <c r="B2" s="1"/>
      <c r="C2" s="2"/>
      <c r="D2" s="1"/>
      <c r="E2" s="58">
        <f>E119+E120</f>
        <v>0</v>
      </c>
    </row>
    <row r="3" spans="1:5" ht="15.75" x14ac:dyDescent="0.2">
      <c r="A3" s="22" t="s">
        <v>19</v>
      </c>
      <c r="B3" s="1"/>
      <c r="C3" s="2"/>
      <c r="D3" s="1"/>
      <c r="E3" s="20">
        <f>E2*0.21</f>
        <v>0</v>
      </c>
    </row>
    <row r="4" spans="1:5" s="18" customFormat="1" ht="15.75" x14ac:dyDescent="0.25">
      <c r="A4" s="21" t="s">
        <v>20</v>
      </c>
      <c r="E4" s="23">
        <f>E2+E3</f>
        <v>0</v>
      </c>
    </row>
    <row r="5" spans="1:5" ht="15.75" x14ac:dyDescent="0.2">
      <c r="A5" s="4" t="s">
        <v>0</v>
      </c>
      <c r="B5" s="5" t="s">
        <v>1</v>
      </c>
      <c r="C5" s="6" t="s">
        <v>2</v>
      </c>
      <c r="D5" s="6"/>
      <c r="E5" s="7" t="s">
        <v>3</v>
      </c>
    </row>
    <row r="6" spans="1:5" ht="15.75" x14ac:dyDescent="0.2">
      <c r="A6" s="33" t="s">
        <v>25</v>
      </c>
      <c r="B6" s="51"/>
      <c r="C6" s="52"/>
      <c r="D6" s="53"/>
      <c r="E6" s="54"/>
    </row>
    <row r="7" spans="1:5" s="18" customFormat="1" ht="15.75" x14ac:dyDescent="0.25">
      <c r="A7" s="16" t="s">
        <v>47</v>
      </c>
      <c r="B7" s="17"/>
      <c r="C7" s="17"/>
      <c r="D7" s="17"/>
      <c r="E7" s="19">
        <f>E8+E18+E26+E33</f>
        <v>0</v>
      </c>
    </row>
    <row r="8" spans="1:5" ht="15.75" x14ac:dyDescent="0.2">
      <c r="A8" s="38" t="s">
        <v>4</v>
      </c>
      <c r="B8" s="39"/>
      <c r="C8" s="40"/>
      <c r="D8" s="41"/>
      <c r="E8" s="42">
        <f>SUM(E9:E17)</f>
        <v>0</v>
      </c>
    </row>
    <row r="9" spans="1:5" ht="30" x14ac:dyDescent="0.2">
      <c r="A9" s="37" t="s">
        <v>48</v>
      </c>
      <c r="B9" s="9" t="s">
        <v>5</v>
      </c>
      <c r="C9" s="10">
        <v>380</v>
      </c>
      <c r="D9" s="11"/>
      <c r="E9" s="12">
        <f t="shared" ref="E9:E17" si="0">ROUND(C9*(D9),2)</f>
        <v>0</v>
      </c>
    </row>
    <row r="10" spans="1:5" ht="30" x14ac:dyDescent="0.2">
      <c r="A10" s="48" t="s">
        <v>49</v>
      </c>
      <c r="B10" s="44" t="s">
        <v>7</v>
      </c>
      <c r="C10" s="45">
        <v>79.8</v>
      </c>
      <c r="D10" s="49"/>
      <c r="E10" s="47">
        <f t="shared" si="0"/>
        <v>0</v>
      </c>
    </row>
    <row r="11" spans="1:5" ht="29.25" customHeight="1" x14ac:dyDescent="0.2">
      <c r="A11" s="48" t="s">
        <v>23</v>
      </c>
      <c r="B11" s="44" t="s">
        <v>7</v>
      </c>
      <c r="C11" s="45">
        <f>C10*0.3</f>
        <v>23.939999999999998</v>
      </c>
      <c r="D11" s="49"/>
      <c r="E11" s="47">
        <f t="shared" si="0"/>
        <v>0</v>
      </c>
    </row>
    <row r="12" spans="1:5" ht="30" x14ac:dyDescent="0.2">
      <c r="A12" s="8" t="s">
        <v>50</v>
      </c>
      <c r="B12" s="9" t="s">
        <v>7</v>
      </c>
      <c r="C12" s="10">
        <v>32</v>
      </c>
      <c r="D12" s="11"/>
      <c r="E12" s="12">
        <f t="shared" si="0"/>
        <v>0</v>
      </c>
    </row>
    <row r="13" spans="1:5" x14ac:dyDescent="0.2">
      <c r="A13" s="43" t="s">
        <v>8</v>
      </c>
      <c r="B13" s="44" t="s">
        <v>7</v>
      </c>
      <c r="C13" s="45">
        <f>C10+C12+C9*0.2</f>
        <v>187.8</v>
      </c>
      <c r="D13" s="46"/>
      <c r="E13" s="47">
        <f t="shared" si="0"/>
        <v>0</v>
      </c>
    </row>
    <row r="14" spans="1:5" ht="30" x14ac:dyDescent="0.2">
      <c r="A14" s="43" t="s">
        <v>9</v>
      </c>
      <c r="B14" s="44" t="s">
        <v>7</v>
      </c>
      <c r="C14" s="45">
        <f>C13*10</f>
        <v>1878</v>
      </c>
      <c r="D14" s="46"/>
      <c r="E14" s="47">
        <f t="shared" si="0"/>
        <v>0</v>
      </c>
    </row>
    <row r="15" spans="1:5" x14ac:dyDescent="0.2">
      <c r="A15" s="43" t="s">
        <v>24</v>
      </c>
      <c r="B15" s="44" t="s">
        <v>7</v>
      </c>
      <c r="C15" s="45">
        <f>C13</f>
        <v>187.8</v>
      </c>
      <c r="D15" s="46"/>
      <c r="E15" s="47">
        <f t="shared" si="0"/>
        <v>0</v>
      </c>
    </row>
    <row r="16" spans="1:5" x14ac:dyDescent="0.2">
      <c r="A16" s="43" t="s">
        <v>10</v>
      </c>
      <c r="B16" s="44" t="s">
        <v>7</v>
      </c>
      <c r="C16" s="45">
        <f>C13</f>
        <v>187.8</v>
      </c>
      <c r="D16" s="46"/>
      <c r="E16" s="47">
        <f t="shared" si="0"/>
        <v>0</v>
      </c>
    </row>
    <row r="17" spans="1:5" x14ac:dyDescent="0.2">
      <c r="A17" s="43" t="s">
        <v>11</v>
      </c>
      <c r="B17" s="44" t="s">
        <v>12</v>
      </c>
      <c r="C17" s="45">
        <f>C16*1.6</f>
        <v>300.48</v>
      </c>
      <c r="D17" s="46"/>
      <c r="E17" s="47">
        <f t="shared" si="0"/>
        <v>0</v>
      </c>
    </row>
    <row r="18" spans="1:5" ht="15.75" x14ac:dyDescent="0.2">
      <c r="A18" s="38" t="s">
        <v>25</v>
      </c>
      <c r="B18" s="39"/>
      <c r="C18" s="41"/>
      <c r="D18" s="45"/>
      <c r="E18" s="50">
        <f>SUM(E20:E25)</f>
        <v>0</v>
      </c>
    </row>
    <row r="19" spans="1:5" ht="30" x14ac:dyDescent="0.2">
      <c r="A19" s="8" t="s">
        <v>51</v>
      </c>
      <c r="B19" s="9" t="s">
        <v>7</v>
      </c>
      <c r="C19" s="10">
        <v>16</v>
      </c>
      <c r="D19" s="11"/>
      <c r="E19" s="12">
        <f t="shared" ref="E19:E34" si="1">ROUND(C19*(D19),2)</f>
        <v>0</v>
      </c>
    </row>
    <row r="20" spans="1:5" x14ac:dyDescent="0.2">
      <c r="A20" s="43" t="s">
        <v>52</v>
      </c>
      <c r="B20" s="44" t="s">
        <v>5</v>
      </c>
      <c r="C20" s="45">
        <v>300</v>
      </c>
      <c r="D20" s="46"/>
      <c r="E20" s="47">
        <f t="shared" si="1"/>
        <v>0</v>
      </c>
    </row>
    <row r="21" spans="1:5" x14ac:dyDescent="0.2">
      <c r="A21" s="43" t="s">
        <v>53</v>
      </c>
      <c r="B21" s="44" t="s">
        <v>5</v>
      </c>
      <c r="C21" s="45">
        <v>380</v>
      </c>
      <c r="D21" s="46"/>
      <c r="E21" s="47">
        <f t="shared" si="1"/>
        <v>0</v>
      </c>
    </row>
    <row r="22" spans="1:5" x14ac:dyDescent="0.2">
      <c r="A22" s="43" t="s">
        <v>26</v>
      </c>
      <c r="B22" s="44" t="s">
        <v>5</v>
      </c>
      <c r="C22" s="45">
        <f>C20</f>
        <v>300</v>
      </c>
      <c r="D22" s="46"/>
      <c r="E22" s="47">
        <f t="shared" si="1"/>
        <v>0</v>
      </c>
    </row>
    <row r="23" spans="1:5" x14ac:dyDescent="0.2">
      <c r="A23" s="43" t="s">
        <v>27</v>
      </c>
      <c r="B23" s="44" t="s">
        <v>5</v>
      </c>
      <c r="C23" s="45">
        <f>C20</f>
        <v>300</v>
      </c>
      <c r="D23" s="46"/>
      <c r="E23" s="47">
        <f t="shared" si="1"/>
        <v>0</v>
      </c>
    </row>
    <row r="24" spans="1:5" x14ac:dyDescent="0.2">
      <c r="A24" s="43" t="s">
        <v>28</v>
      </c>
      <c r="B24" s="44" t="s">
        <v>5</v>
      </c>
      <c r="C24" s="45">
        <f>C20</f>
        <v>300</v>
      </c>
      <c r="D24" s="46"/>
      <c r="E24" s="47">
        <f t="shared" si="1"/>
        <v>0</v>
      </c>
    </row>
    <row r="25" spans="1:5" x14ac:dyDescent="0.2">
      <c r="A25" s="43" t="s">
        <v>36</v>
      </c>
      <c r="B25" s="44" t="s">
        <v>5</v>
      </c>
      <c r="C25" s="45">
        <f>C20</f>
        <v>300</v>
      </c>
      <c r="D25" s="46"/>
      <c r="E25" s="47">
        <f t="shared" si="1"/>
        <v>0</v>
      </c>
    </row>
    <row r="26" spans="1:5" ht="15.75" x14ac:dyDescent="0.2">
      <c r="A26" s="38" t="s">
        <v>14</v>
      </c>
      <c r="B26" s="39"/>
      <c r="C26" s="41"/>
      <c r="D26" s="45"/>
      <c r="E26" s="50">
        <f>SUM(E27:E32)</f>
        <v>0</v>
      </c>
    </row>
    <row r="27" spans="1:5" ht="29.25" customHeight="1" x14ac:dyDescent="0.2">
      <c r="A27" s="48" t="s">
        <v>54</v>
      </c>
      <c r="B27" s="39" t="s">
        <v>6</v>
      </c>
      <c r="C27" s="41">
        <v>84.5</v>
      </c>
      <c r="D27" s="49"/>
      <c r="E27" s="47">
        <f t="shared" si="1"/>
        <v>0</v>
      </c>
    </row>
    <row r="28" spans="1:5" ht="29.25" customHeight="1" x14ac:dyDescent="0.2">
      <c r="A28" s="48" t="s">
        <v>37</v>
      </c>
      <c r="B28" s="39" t="s">
        <v>6</v>
      </c>
      <c r="C28" s="41">
        <v>100</v>
      </c>
      <c r="D28" s="49"/>
      <c r="E28" s="47">
        <f t="shared" si="1"/>
        <v>0</v>
      </c>
    </row>
    <row r="29" spans="1:5" x14ac:dyDescent="0.2">
      <c r="A29" s="48" t="s">
        <v>38</v>
      </c>
      <c r="B29" s="39" t="s">
        <v>29</v>
      </c>
      <c r="C29" s="41">
        <v>92</v>
      </c>
      <c r="D29" s="49"/>
      <c r="E29" s="47">
        <f t="shared" si="1"/>
        <v>0</v>
      </c>
    </row>
    <row r="30" spans="1:5" x14ac:dyDescent="0.2">
      <c r="A30" s="48" t="s">
        <v>39</v>
      </c>
      <c r="B30" s="39" t="s">
        <v>29</v>
      </c>
      <c r="C30" s="41">
        <v>105</v>
      </c>
      <c r="D30" s="49"/>
      <c r="E30" s="47">
        <f t="shared" si="1"/>
        <v>0</v>
      </c>
    </row>
    <row r="31" spans="1:5" ht="30" x14ac:dyDescent="0.2">
      <c r="A31" s="48" t="s">
        <v>55</v>
      </c>
      <c r="B31" s="39" t="s">
        <v>7</v>
      </c>
      <c r="C31" s="41">
        <v>10</v>
      </c>
      <c r="D31" s="49"/>
      <c r="E31" s="47">
        <f t="shared" si="1"/>
        <v>0</v>
      </c>
    </row>
    <row r="32" spans="1:5" x14ac:dyDescent="0.2">
      <c r="A32" s="43" t="s">
        <v>57</v>
      </c>
      <c r="B32" s="44" t="s">
        <v>13</v>
      </c>
      <c r="C32" s="45">
        <v>2</v>
      </c>
      <c r="D32" s="46"/>
      <c r="E32" s="47">
        <f>ROUND(C32*(D32),2)</f>
        <v>0</v>
      </c>
    </row>
    <row r="33" spans="1:5" ht="15.75" x14ac:dyDescent="0.2">
      <c r="A33" s="38" t="s">
        <v>15</v>
      </c>
      <c r="B33" s="39"/>
      <c r="C33" s="41"/>
      <c r="D33" s="45"/>
      <c r="E33" s="50">
        <f>E34</f>
        <v>0</v>
      </c>
    </row>
    <row r="34" spans="1:5" x14ac:dyDescent="0.2">
      <c r="A34" s="43" t="s">
        <v>30</v>
      </c>
      <c r="B34" s="44" t="s">
        <v>12</v>
      </c>
      <c r="C34" s="45">
        <f>C25*11*0.024</f>
        <v>79.2</v>
      </c>
      <c r="D34" s="46"/>
      <c r="E34" s="47">
        <f t="shared" si="1"/>
        <v>0</v>
      </c>
    </row>
    <row r="35" spans="1:5" s="18" customFormat="1" ht="15.75" x14ac:dyDescent="0.25">
      <c r="A35" s="16" t="s">
        <v>58</v>
      </c>
      <c r="B35" s="17"/>
      <c r="C35" s="17"/>
      <c r="D35" s="17"/>
      <c r="E35" s="19">
        <f>E36+E46+E54+E61</f>
        <v>0</v>
      </c>
    </row>
    <row r="36" spans="1:5" ht="15.75" x14ac:dyDescent="0.2">
      <c r="A36" s="38" t="s">
        <v>4</v>
      </c>
      <c r="B36" s="39"/>
      <c r="C36" s="40"/>
      <c r="D36" s="41"/>
      <c r="E36" s="42">
        <f>SUM(E37:E45)</f>
        <v>0</v>
      </c>
    </row>
    <row r="37" spans="1:5" ht="30" x14ac:dyDescent="0.2">
      <c r="A37" s="37" t="s">
        <v>59</v>
      </c>
      <c r="B37" s="9" t="s">
        <v>5</v>
      </c>
      <c r="C37" s="10">
        <v>338.2</v>
      </c>
      <c r="D37" s="11"/>
      <c r="E37" s="12">
        <f t="shared" ref="E37:E45" si="2">ROUND(C37*(D37),2)</f>
        <v>0</v>
      </c>
    </row>
    <row r="38" spans="1:5" ht="30" x14ac:dyDescent="0.2">
      <c r="A38" s="48" t="s">
        <v>60</v>
      </c>
      <c r="B38" s="44" t="s">
        <v>7</v>
      </c>
      <c r="C38" s="45">
        <v>71.02</v>
      </c>
      <c r="D38" s="49"/>
      <c r="E38" s="47">
        <f t="shared" si="2"/>
        <v>0</v>
      </c>
    </row>
    <row r="39" spans="1:5" ht="29.25" customHeight="1" x14ac:dyDescent="0.2">
      <c r="A39" s="48" t="s">
        <v>23</v>
      </c>
      <c r="B39" s="44" t="s">
        <v>7</v>
      </c>
      <c r="C39" s="45">
        <f>C38*0.3</f>
        <v>21.305999999999997</v>
      </c>
      <c r="D39" s="49"/>
      <c r="E39" s="47">
        <f t="shared" si="2"/>
        <v>0</v>
      </c>
    </row>
    <row r="40" spans="1:5" ht="30" x14ac:dyDescent="0.2">
      <c r="A40" s="8" t="s">
        <v>61</v>
      </c>
      <c r="B40" s="9" t="s">
        <v>7</v>
      </c>
      <c r="C40" s="10">
        <v>28.48</v>
      </c>
      <c r="D40" s="11"/>
      <c r="E40" s="12">
        <f t="shared" si="2"/>
        <v>0</v>
      </c>
    </row>
    <row r="41" spans="1:5" x14ac:dyDescent="0.2">
      <c r="A41" s="43" t="s">
        <v>8</v>
      </c>
      <c r="B41" s="44" t="s">
        <v>7</v>
      </c>
      <c r="C41" s="45">
        <f>C38+C40+C37*0.2</f>
        <v>167.14</v>
      </c>
      <c r="D41" s="46"/>
      <c r="E41" s="47">
        <f t="shared" si="2"/>
        <v>0</v>
      </c>
    </row>
    <row r="42" spans="1:5" ht="30" x14ac:dyDescent="0.2">
      <c r="A42" s="43" t="s">
        <v>9</v>
      </c>
      <c r="B42" s="44" t="s">
        <v>7</v>
      </c>
      <c r="C42" s="45">
        <f>C41*10</f>
        <v>1671.3999999999999</v>
      </c>
      <c r="D42" s="46"/>
      <c r="E42" s="47">
        <f t="shared" si="2"/>
        <v>0</v>
      </c>
    </row>
    <row r="43" spans="1:5" x14ac:dyDescent="0.2">
      <c r="A43" s="43" t="s">
        <v>24</v>
      </c>
      <c r="B43" s="44" t="s">
        <v>7</v>
      </c>
      <c r="C43" s="45">
        <f>C41</f>
        <v>167.14</v>
      </c>
      <c r="D43" s="46"/>
      <c r="E43" s="47">
        <f t="shared" si="2"/>
        <v>0</v>
      </c>
    </row>
    <row r="44" spans="1:5" x14ac:dyDescent="0.2">
      <c r="A44" s="43" t="s">
        <v>10</v>
      </c>
      <c r="B44" s="44" t="s">
        <v>7</v>
      </c>
      <c r="C44" s="45">
        <f>C41</f>
        <v>167.14</v>
      </c>
      <c r="D44" s="46"/>
      <c r="E44" s="47">
        <f t="shared" si="2"/>
        <v>0</v>
      </c>
    </row>
    <row r="45" spans="1:5" x14ac:dyDescent="0.2">
      <c r="A45" s="43" t="s">
        <v>11</v>
      </c>
      <c r="B45" s="44" t="s">
        <v>12</v>
      </c>
      <c r="C45" s="45">
        <f>C44*1.6</f>
        <v>267.42399999999998</v>
      </c>
      <c r="D45" s="46"/>
      <c r="E45" s="47">
        <f t="shared" si="2"/>
        <v>0</v>
      </c>
    </row>
    <row r="46" spans="1:5" ht="15.75" x14ac:dyDescent="0.2">
      <c r="A46" s="38" t="s">
        <v>25</v>
      </c>
      <c r="B46" s="39"/>
      <c r="C46" s="41"/>
      <c r="D46" s="45"/>
      <c r="E46" s="50">
        <f>SUM(E48:E53)</f>
        <v>0</v>
      </c>
    </row>
    <row r="47" spans="1:5" ht="30" x14ac:dyDescent="0.2">
      <c r="A47" s="8" t="s">
        <v>62</v>
      </c>
      <c r="B47" s="9" t="s">
        <v>7</v>
      </c>
      <c r="C47" s="10">
        <v>14.24</v>
      </c>
      <c r="D47" s="11"/>
      <c r="E47" s="12">
        <f t="shared" ref="E47:E53" si="3">ROUND(C47*(D47),2)</f>
        <v>0</v>
      </c>
    </row>
    <row r="48" spans="1:5" x14ac:dyDescent="0.2">
      <c r="A48" s="43" t="s">
        <v>63</v>
      </c>
      <c r="B48" s="44" t="s">
        <v>5</v>
      </c>
      <c r="C48" s="45">
        <v>267</v>
      </c>
      <c r="D48" s="46"/>
      <c r="E48" s="47">
        <f t="shared" si="3"/>
        <v>0</v>
      </c>
    </row>
    <row r="49" spans="1:5" x14ac:dyDescent="0.2">
      <c r="A49" s="43" t="s">
        <v>64</v>
      </c>
      <c r="B49" s="44" t="s">
        <v>5</v>
      </c>
      <c r="C49" s="45">
        <v>338.2</v>
      </c>
      <c r="D49" s="46"/>
      <c r="E49" s="47">
        <f t="shared" si="3"/>
        <v>0</v>
      </c>
    </row>
    <row r="50" spans="1:5" x14ac:dyDescent="0.2">
      <c r="A50" s="43" t="s">
        <v>26</v>
      </c>
      <c r="B50" s="44" t="s">
        <v>5</v>
      </c>
      <c r="C50" s="45">
        <f>C48</f>
        <v>267</v>
      </c>
      <c r="D50" s="46"/>
      <c r="E50" s="47">
        <f t="shared" si="3"/>
        <v>0</v>
      </c>
    </row>
    <row r="51" spans="1:5" x14ac:dyDescent="0.2">
      <c r="A51" s="43" t="s">
        <v>27</v>
      </c>
      <c r="B51" s="44" t="s">
        <v>5</v>
      </c>
      <c r="C51" s="45">
        <f>C48</f>
        <v>267</v>
      </c>
      <c r="D51" s="46"/>
      <c r="E51" s="47">
        <f t="shared" si="3"/>
        <v>0</v>
      </c>
    </row>
    <row r="52" spans="1:5" x14ac:dyDescent="0.2">
      <c r="A52" s="43" t="s">
        <v>28</v>
      </c>
      <c r="B52" s="44" t="s">
        <v>5</v>
      </c>
      <c r="C52" s="45">
        <f>C48</f>
        <v>267</v>
      </c>
      <c r="D52" s="46"/>
      <c r="E52" s="47">
        <f t="shared" si="3"/>
        <v>0</v>
      </c>
    </row>
    <row r="53" spans="1:5" x14ac:dyDescent="0.2">
      <c r="A53" s="43" t="s">
        <v>36</v>
      </c>
      <c r="B53" s="44" t="s">
        <v>5</v>
      </c>
      <c r="C53" s="45">
        <f>C48</f>
        <v>267</v>
      </c>
      <c r="D53" s="46"/>
      <c r="E53" s="47">
        <f t="shared" si="3"/>
        <v>0</v>
      </c>
    </row>
    <row r="54" spans="1:5" ht="15.75" x14ac:dyDescent="0.2">
      <c r="A54" s="38" t="s">
        <v>14</v>
      </c>
      <c r="B54" s="39"/>
      <c r="C54" s="41"/>
      <c r="D54" s="45"/>
      <c r="E54" s="50">
        <f>SUM(E55:E60)</f>
        <v>0</v>
      </c>
    </row>
    <row r="55" spans="1:5" ht="29.25" customHeight="1" x14ac:dyDescent="0.2">
      <c r="A55" s="48" t="s">
        <v>65</v>
      </c>
      <c r="B55" s="39" t="s">
        <v>6</v>
      </c>
      <c r="C55" s="41">
        <v>89</v>
      </c>
      <c r="D55" s="49"/>
      <c r="E55" s="47">
        <f t="shared" ref="E55:E59" si="4">ROUND(C55*(D55),2)</f>
        <v>0</v>
      </c>
    </row>
    <row r="56" spans="1:5" ht="29.25" customHeight="1" x14ac:dyDescent="0.2">
      <c r="A56" s="48" t="s">
        <v>37</v>
      </c>
      <c r="B56" s="39" t="s">
        <v>6</v>
      </c>
      <c r="C56" s="41">
        <v>105</v>
      </c>
      <c r="D56" s="49"/>
      <c r="E56" s="47">
        <f t="shared" si="4"/>
        <v>0</v>
      </c>
    </row>
    <row r="57" spans="1:5" x14ac:dyDescent="0.2">
      <c r="A57" s="48" t="s">
        <v>38</v>
      </c>
      <c r="B57" s="39" t="s">
        <v>29</v>
      </c>
      <c r="C57" s="41">
        <v>96</v>
      </c>
      <c r="D57" s="49"/>
      <c r="E57" s="47">
        <f t="shared" si="4"/>
        <v>0</v>
      </c>
    </row>
    <row r="58" spans="1:5" x14ac:dyDescent="0.2">
      <c r="A58" s="48" t="s">
        <v>39</v>
      </c>
      <c r="B58" s="39" t="s">
        <v>29</v>
      </c>
      <c r="C58" s="41">
        <v>112</v>
      </c>
      <c r="D58" s="49"/>
      <c r="E58" s="47">
        <f t="shared" si="4"/>
        <v>0</v>
      </c>
    </row>
    <row r="59" spans="1:5" ht="30" x14ac:dyDescent="0.2">
      <c r="A59" s="48" t="s">
        <v>66</v>
      </c>
      <c r="B59" s="39" t="s">
        <v>7</v>
      </c>
      <c r="C59" s="41">
        <v>9.5399999999999991</v>
      </c>
      <c r="D59" s="49"/>
      <c r="E59" s="47">
        <f t="shared" si="4"/>
        <v>0</v>
      </c>
    </row>
    <row r="60" spans="1:5" x14ac:dyDescent="0.2">
      <c r="A60" s="43" t="s">
        <v>57</v>
      </c>
      <c r="B60" s="44" t="s">
        <v>13</v>
      </c>
      <c r="C60" s="45">
        <v>2</v>
      </c>
      <c r="D60" s="46"/>
      <c r="E60" s="47">
        <f>ROUND(C60*(D60),2)</f>
        <v>0</v>
      </c>
    </row>
    <row r="61" spans="1:5" ht="15.75" x14ac:dyDescent="0.2">
      <c r="A61" s="38" t="s">
        <v>15</v>
      </c>
      <c r="B61" s="39"/>
      <c r="C61" s="41"/>
      <c r="D61" s="45"/>
      <c r="E61" s="50">
        <f>E62</f>
        <v>0</v>
      </c>
    </row>
    <row r="62" spans="1:5" x14ac:dyDescent="0.2">
      <c r="A62" s="43" t="s">
        <v>30</v>
      </c>
      <c r="B62" s="44" t="s">
        <v>12</v>
      </c>
      <c r="C62" s="45">
        <f>C53*11*0.024</f>
        <v>70.488</v>
      </c>
      <c r="D62" s="46"/>
      <c r="E62" s="47">
        <f t="shared" ref="E62" si="5">ROUND(C62*(D62),2)</f>
        <v>0</v>
      </c>
    </row>
    <row r="63" spans="1:5" s="18" customFormat="1" ht="15.75" x14ac:dyDescent="0.25">
      <c r="A63" s="16" t="s">
        <v>67</v>
      </c>
      <c r="B63" s="17"/>
      <c r="C63" s="17"/>
      <c r="D63" s="17"/>
      <c r="E63" s="19">
        <f>E64+E74+E82+E89</f>
        <v>0</v>
      </c>
    </row>
    <row r="64" spans="1:5" ht="15.75" x14ac:dyDescent="0.2">
      <c r="A64" s="38" t="s">
        <v>4</v>
      </c>
      <c r="B64" s="39"/>
      <c r="C64" s="40"/>
      <c r="D64" s="41"/>
      <c r="E64" s="42">
        <f>SUM(E65:E73)</f>
        <v>0</v>
      </c>
    </row>
    <row r="65" spans="1:5" ht="30" x14ac:dyDescent="0.2">
      <c r="A65" s="37" t="s">
        <v>68</v>
      </c>
      <c r="B65" s="9" t="s">
        <v>5</v>
      </c>
      <c r="C65" s="10">
        <v>326.8</v>
      </c>
      <c r="D65" s="11"/>
      <c r="E65" s="12">
        <f t="shared" ref="E65:E73" si="6">ROUND(C65*(D65),2)</f>
        <v>0</v>
      </c>
    </row>
    <row r="66" spans="1:5" ht="30" x14ac:dyDescent="0.2">
      <c r="A66" s="48" t="s">
        <v>69</v>
      </c>
      <c r="B66" s="44" t="s">
        <v>7</v>
      </c>
      <c r="C66" s="45">
        <v>68.63</v>
      </c>
      <c r="D66" s="49"/>
      <c r="E66" s="47">
        <f t="shared" si="6"/>
        <v>0</v>
      </c>
    </row>
    <row r="67" spans="1:5" ht="29.25" customHeight="1" x14ac:dyDescent="0.2">
      <c r="A67" s="48" t="s">
        <v>23</v>
      </c>
      <c r="B67" s="44" t="s">
        <v>7</v>
      </c>
      <c r="C67" s="45">
        <f>C66*0.3</f>
        <v>20.588999999999999</v>
      </c>
      <c r="D67" s="49"/>
      <c r="E67" s="47">
        <f t="shared" si="6"/>
        <v>0</v>
      </c>
    </row>
    <row r="68" spans="1:5" ht="30" x14ac:dyDescent="0.2">
      <c r="A68" s="8" t="s">
        <v>70</v>
      </c>
      <c r="B68" s="9" t="s">
        <v>7</v>
      </c>
      <c r="C68" s="10">
        <v>27.52</v>
      </c>
      <c r="D68" s="11"/>
      <c r="E68" s="12">
        <f t="shared" si="6"/>
        <v>0</v>
      </c>
    </row>
    <row r="69" spans="1:5" x14ac:dyDescent="0.2">
      <c r="A69" s="43" t="s">
        <v>8</v>
      </c>
      <c r="B69" s="44" t="s">
        <v>7</v>
      </c>
      <c r="C69" s="45">
        <f>C66+C68+C65*0.2</f>
        <v>161.51</v>
      </c>
      <c r="D69" s="46"/>
      <c r="E69" s="47">
        <f t="shared" si="6"/>
        <v>0</v>
      </c>
    </row>
    <row r="70" spans="1:5" ht="30" x14ac:dyDescent="0.2">
      <c r="A70" s="43" t="s">
        <v>9</v>
      </c>
      <c r="B70" s="44" t="s">
        <v>7</v>
      </c>
      <c r="C70" s="45">
        <f>C69*10</f>
        <v>1615.1</v>
      </c>
      <c r="D70" s="46"/>
      <c r="E70" s="47">
        <f t="shared" si="6"/>
        <v>0</v>
      </c>
    </row>
    <row r="71" spans="1:5" x14ac:dyDescent="0.2">
      <c r="A71" s="43" t="s">
        <v>24</v>
      </c>
      <c r="B71" s="44" t="s">
        <v>7</v>
      </c>
      <c r="C71" s="45">
        <f>C69</f>
        <v>161.51</v>
      </c>
      <c r="D71" s="46"/>
      <c r="E71" s="47">
        <f t="shared" si="6"/>
        <v>0</v>
      </c>
    </row>
    <row r="72" spans="1:5" x14ac:dyDescent="0.2">
      <c r="A72" s="43" t="s">
        <v>10</v>
      </c>
      <c r="B72" s="44" t="s">
        <v>7</v>
      </c>
      <c r="C72" s="45">
        <f>C69</f>
        <v>161.51</v>
      </c>
      <c r="D72" s="46"/>
      <c r="E72" s="47">
        <f t="shared" si="6"/>
        <v>0</v>
      </c>
    </row>
    <row r="73" spans="1:5" x14ac:dyDescent="0.2">
      <c r="A73" s="43" t="s">
        <v>11</v>
      </c>
      <c r="B73" s="44" t="s">
        <v>12</v>
      </c>
      <c r="C73" s="45">
        <f>C72*1.6</f>
        <v>258.416</v>
      </c>
      <c r="D73" s="46"/>
      <c r="E73" s="47">
        <f t="shared" si="6"/>
        <v>0</v>
      </c>
    </row>
    <row r="74" spans="1:5" ht="15.75" x14ac:dyDescent="0.2">
      <c r="A74" s="38" t="s">
        <v>25</v>
      </c>
      <c r="B74" s="39"/>
      <c r="C74" s="41"/>
      <c r="D74" s="45"/>
      <c r="E74" s="50">
        <f>SUM(E76:E81)</f>
        <v>0</v>
      </c>
    </row>
    <row r="75" spans="1:5" ht="30" x14ac:dyDescent="0.2">
      <c r="A75" s="8" t="s">
        <v>71</v>
      </c>
      <c r="B75" s="9" t="s">
        <v>7</v>
      </c>
      <c r="C75" s="10">
        <v>13.76</v>
      </c>
      <c r="D75" s="11"/>
      <c r="E75" s="12">
        <f t="shared" ref="E75:E81" si="7">ROUND(C75*(D75),2)</f>
        <v>0</v>
      </c>
    </row>
    <row r="76" spans="1:5" x14ac:dyDescent="0.2">
      <c r="A76" s="43" t="s">
        <v>72</v>
      </c>
      <c r="B76" s="44" t="s">
        <v>5</v>
      </c>
      <c r="C76" s="45">
        <v>258</v>
      </c>
      <c r="D76" s="46"/>
      <c r="E76" s="47">
        <f t="shared" si="7"/>
        <v>0</v>
      </c>
    </row>
    <row r="77" spans="1:5" x14ac:dyDescent="0.2">
      <c r="A77" s="43" t="s">
        <v>73</v>
      </c>
      <c r="B77" s="44" t="s">
        <v>5</v>
      </c>
      <c r="C77" s="45">
        <v>326.8</v>
      </c>
      <c r="D77" s="46"/>
      <c r="E77" s="47">
        <f t="shared" si="7"/>
        <v>0</v>
      </c>
    </row>
    <row r="78" spans="1:5" x14ac:dyDescent="0.2">
      <c r="A78" s="43" t="s">
        <v>26</v>
      </c>
      <c r="B78" s="44" t="s">
        <v>5</v>
      </c>
      <c r="C78" s="45">
        <f>C76</f>
        <v>258</v>
      </c>
      <c r="D78" s="46"/>
      <c r="E78" s="47">
        <f t="shared" si="7"/>
        <v>0</v>
      </c>
    </row>
    <row r="79" spans="1:5" x14ac:dyDescent="0.2">
      <c r="A79" s="43" t="s">
        <v>27</v>
      </c>
      <c r="B79" s="44" t="s">
        <v>5</v>
      </c>
      <c r="C79" s="45">
        <f>C76</f>
        <v>258</v>
      </c>
      <c r="D79" s="46"/>
      <c r="E79" s="47">
        <f t="shared" si="7"/>
        <v>0</v>
      </c>
    </row>
    <row r="80" spans="1:5" x14ac:dyDescent="0.2">
      <c r="A80" s="43" t="s">
        <v>28</v>
      </c>
      <c r="B80" s="44" t="s">
        <v>5</v>
      </c>
      <c r="C80" s="45">
        <f>C76</f>
        <v>258</v>
      </c>
      <c r="D80" s="46"/>
      <c r="E80" s="47">
        <f t="shared" si="7"/>
        <v>0</v>
      </c>
    </row>
    <row r="81" spans="1:5" x14ac:dyDescent="0.2">
      <c r="A81" s="43" t="s">
        <v>36</v>
      </c>
      <c r="B81" s="44" t="s">
        <v>5</v>
      </c>
      <c r="C81" s="45">
        <f>C76</f>
        <v>258</v>
      </c>
      <c r="D81" s="46"/>
      <c r="E81" s="47">
        <f t="shared" si="7"/>
        <v>0</v>
      </c>
    </row>
    <row r="82" spans="1:5" ht="15.75" x14ac:dyDescent="0.2">
      <c r="A82" s="38" t="s">
        <v>14</v>
      </c>
      <c r="B82" s="39"/>
      <c r="C82" s="41"/>
      <c r="D82" s="45"/>
      <c r="E82" s="50">
        <f>SUM(E83:E88)</f>
        <v>0</v>
      </c>
    </row>
    <row r="83" spans="1:5" ht="29.25" customHeight="1" x14ac:dyDescent="0.2">
      <c r="A83" s="48" t="s">
        <v>65</v>
      </c>
      <c r="B83" s="39" t="s">
        <v>6</v>
      </c>
      <c r="C83" s="41">
        <v>86</v>
      </c>
      <c r="D83" s="49"/>
      <c r="E83" s="47">
        <f t="shared" ref="E83:E87" si="8">ROUND(C83*(D83),2)</f>
        <v>0</v>
      </c>
    </row>
    <row r="84" spans="1:5" ht="29.25" customHeight="1" x14ac:dyDescent="0.2">
      <c r="A84" s="48" t="s">
        <v>37</v>
      </c>
      <c r="B84" s="39" t="s">
        <v>6</v>
      </c>
      <c r="C84" s="41">
        <v>86</v>
      </c>
      <c r="D84" s="49"/>
      <c r="E84" s="47">
        <f t="shared" si="8"/>
        <v>0</v>
      </c>
    </row>
    <row r="85" spans="1:5" x14ac:dyDescent="0.2">
      <c r="A85" s="48" t="s">
        <v>38</v>
      </c>
      <c r="B85" s="39" t="s">
        <v>29</v>
      </c>
      <c r="C85" s="41">
        <v>91</v>
      </c>
      <c r="D85" s="49"/>
      <c r="E85" s="47">
        <f t="shared" si="8"/>
        <v>0</v>
      </c>
    </row>
    <row r="86" spans="1:5" x14ac:dyDescent="0.2">
      <c r="A86" s="48" t="s">
        <v>39</v>
      </c>
      <c r="B86" s="39" t="s">
        <v>29</v>
      </c>
      <c r="C86" s="41">
        <v>91</v>
      </c>
      <c r="D86" s="49"/>
      <c r="E86" s="47">
        <f t="shared" si="8"/>
        <v>0</v>
      </c>
    </row>
    <row r="87" spans="1:5" ht="30" x14ac:dyDescent="0.2">
      <c r="A87" s="48" t="s">
        <v>74</v>
      </c>
      <c r="B87" s="39" t="s">
        <v>7</v>
      </c>
      <c r="C87" s="41">
        <v>8.6</v>
      </c>
      <c r="D87" s="49"/>
      <c r="E87" s="47">
        <f t="shared" si="8"/>
        <v>0</v>
      </c>
    </row>
    <row r="88" spans="1:5" x14ac:dyDescent="0.2">
      <c r="A88" s="43" t="s">
        <v>57</v>
      </c>
      <c r="B88" s="44" t="s">
        <v>13</v>
      </c>
      <c r="C88" s="45">
        <v>2</v>
      </c>
      <c r="D88" s="46"/>
      <c r="E88" s="47">
        <f>ROUND(C88*(D88),2)</f>
        <v>0</v>
      </c>
    </row>
    <row r="89" spans="1:5" ht="15.75" x14ac:dyDescent="0.2">
      <c r="A89" s="38" t="s">
        <v>15</v>
      </c>
      <c r="B89" s="39"/>
      <c r="C89" s="41"/>
      <c r="D89" s="45"/>
      <c r="E89" s="50">
        <f>E90</f>
        <v>0</v>
      </c>
    </row>
    <row r="90" spans="1:5" x14ac:dyDescent="0.2">
      <c r="A90" s="43" t="s">
        <v>30</v>
      </c>
      <c r="B90" s="44" t="s">
        <v>12</v>
      </c>
      <c r="C90" s="45">
        <f>C81*11*0.024</f>
        <v>68.111999999999995</v>
      </c>
      <c r="D90" s="46"/>
      <c r="E90" s="47">
        <f t="shared" ref="E90" si="9">ROUND(C90*(D90),2)</f>
        <v>0</v>
      </c>
    </row>
    <row r="91" spans="1:5" s="18" customFormat="1" ht="15.75" x14ac:dyDescent="0.25">
      <c r="A91" s="16" t="s">
        <v>75</v>
      </c>
      <c r="B91" s="17"/>
      <c r="C91" s="17"/>
      <c r="D91" s="17"/>
      <c r="E91" s="19">
        <f>E92+E102+E110+E117</f>
        <v>0</v>
      </c>
    </row>
    <row r="92" spans="1:5" ht="15.75" x14ac:dyDescent="0.2">
      <c r="A92" s="38" t="s">
        <v>4</v>
      </c>
      <c r="B92" s="39"/>
      <c r="C92" s="40"/>
      <c r="D92" s="41"/>
      <c r="E92" s="42">
        <f>SUM(E93:E101)</f>
        <v>0</v>
      </c>
    </row>
    <row r="93" spans="1:5" ht="30" x14ac:dyDescent="0.2">
      <c r="A93" s="37" t="s">
        <v>76</v>
      </c>
      <c r="B93" s="9" t="s">
        <v>5</v>
      </c>
      <c r="C93" s="10">
        <v>326.8</v>
      </c>
      <c r="D93" s="11"/>
      <c r="E93" s="12">
        <f t="shared" ref="E93:E101" si="10">ROUND(C93*(D93),2)</f>
        <v>0</v>
      </c>
    </row>
    <row r="94" spans="1:5" ht="30" x14ac:dyDescent="0.2">
      <c r="A94" s="48" t="s">
        <v>77</v>
      </c>
      <c r="B94" s="44" t="s">
        <v>7</v>
      </c>
      <c r="C94" s="45">
        <v>71.819999999999993</v>
      </c>
      <c r="D94" s="49"/>
      <c r="E94" s="47">
        <f t="shared" si="10"/>
        <v>0</v>
      </c>
    </row>
    <row r="95" spans="1:5" ht="29.25" customHeight="1" x14ac:dyDescent="0.2">
      <c r="A95" s="48" t="s">
        <v>23</v>
      </c>
      <c r="B95" s="44" t="s">
        <v>7</v>
      </c>
      <c r="C95" s="45">
        <f>C94*0.3</f>
        <v>21.545999999999996</v>
      </c>
      <c r="D95" s="49"/>
      <c r="E95" s="47">
        <f t="shared" si="10"/>
        <v>0</v>
      </c>
    </row>
    <row r="96" spans="1:5" ht="30" x14ac:dyDescent="0.2">
      <c r="A96" s="8" t="s">
        <v>78</v>
      </c>
      <c r="B96" s="9" t="s">
        <v>7</v>
      </c>
      <c r="C96" s="10">
        <v>28.8</v>
      </c>
      <c r="D96" s="11"/>
      <c r="E96" s="12">
        <f t="shared" si="10"/>
        <v>0</v>
      </c>
    </row>
    <row r="97" spans="1:5" x14ac:dyDescent="0.2">
      <c r="A97" s="43" t="s">
        <v>8</v>
      </c>
      <c r="B97" s="44" t="s">
        <v>7</v>
      </c>
      <c r="C97" s="45">
        <f>C94+C96+C93*0.2</f>
        <v>165.98</v>
      </c>
      <c r="D97" s="46"/>
      <c r="E97" s="47">
        <f t="shared" si="10"/>
        <v>0</v>
      </c>
    </row>
    <row r="98" spans="1:5" ht="30" x14ac:dyDescent="0.2">
      <c r="A98" s="43" t="s">
        <v>9</v>
      </c>
      <c r="B98" s="44" t="s">
        <v>7</v>
      </c>
      <c r="C98" s="45">
        <f>C97*10</f>
        <v>1659.8</v>
      </c>
      <c r="D98" s="46"/>
      <c r="E98" s="47">
        <f t="shared" si="10"/>
        <v>0</v>
      </c>
    </row>
    <row r="99" spans="1:5" x14ac:dyDescent="0.2">
      <c r="A99" s="43" t="s">
        <v>24</v>
      </c>
      <c r="B99" s="44" t="s">
        <v>7</v>
      </c>
      <c r="C99" s="45">
        <f>C97</f>
        <v>165.98</v>
      </c>
      <c r="D99" s="46"/>
      <c r="E99" s="47">
        <f t="shared" si="10"/>
        <v>0</v>
      </c>
    </row>
    <row r="100" spans="1:5" x14ac:dyDescent="0.2">
      <c r="A100" s="43" t="s">
        <v>10</v>
      </c>
      <c r="B100" s="44" t="s">
        <v>7</v>
      </c>
      <c r="C100" s="45">
        <f>C97</f>
        <v>165.98</v>
      </c>
      <c r="D100" s="46"/>
      <c r="E100" s="47">
        <f t="shared" si="10"/>
        <v>0</v>
      </c>
    </row>
    <row r="101" spans="1:5" x14ac:dyDescent="0.2">
      <c r="A101" s="43" t="s">
        <v>11</v>
      </c>
      <c r="B101" s="44" t="s">
        <v>12</v>
      </c>
      <c r="C101" s="45">
        <f>C100*1.6</f>
        <v>265.56799999999998</v>
      </c>
      <c r="D101" s="46"/>
      <c r="E101" s="47">
        <f t="shared" si="10"/>
        <v>0</v>
      </c>
    </row>
    <row r="102" spans="1:5" ht="15.75" x14ac:dyDescent="0.2">
      <c r="A102" s="38" t="s">
        <v>25</v>
      </c>
      <c r="B102" s="39"/>
      <c r="C102" s="41"/>
      <c r="D102" s="45"/>
      <c r="E102" s="50">
        <f>SUM(E104:E109)</f>
        <v>0</v>
      </c>
    </row>
    <row r="103" spans="1:5" ht="30" x14ac:dyDescent="0.2">
      <c r="A103" s="8" t="s">
        <v>79</v>
      </c>
      <c r="B103" s="9" t="s">
        <v>7</v>
      </c>
      <c r="C103" s="10">
        <v>14.4</v>
      </c>
      <c r="D103" s="11"/>
      <c r="E103" s="12">
        <f t="shared" ref="E103:E109" si="11">ROUND(C103*(D103),2)</f>
        <v>0</v>
      </c>
    </row>
    <row r="104" spans="1:5" x14ac:dyDescent="0.2">
      <c r="A104" s="43" t="s">
        <v>80</v>
      </c>
      <c r="B104" s="44" t="s">
        <v>5</v>
      </c>
      <c r="C104" s="45">
        <v>270</v>
      </c>
      <c r="D104" s="46"/>
      <c r="E104" s="47">
        <f t="shared" si="11"/>
        <v>0</v>
      </c>
    </row>
    <row r="105" spans="1:5" x14ac:dyDescent="0.2">
      <c r="A105" s="43" t="s">
        <v>81</v>
      </c>
      <c r="B105" s="44" t="s">
        <v>5</v>
      </c>
      <c r="C105" s="45">
        <v>342</v>
      </c>
      <c r="D105" s="46"/>
      <c r="E105" s="47">
        <f t="shared" si="11"/>
        <v>0</v>
      </c>
    </row>
    <row r="106" spans="1:5" x14ac:dyDescent="0.2">
      <c r="A106" s="43" t="s">
        <v>26</v>
      </c>
      <c r="B106" s="44" t="s">
        <v>5</v>
      </c>
      <c r="C106" s="45">
        <f>C104</f>
        <v>270</v>
      </c>
      <c r="D106" s="46"/>
      <c r="E106" s="47">
        <f t="shared" si="11"/>
        <v>0</v>
      </c>
    </row>
    <row r="107" spans="1:5" x14ac:dyDescent="0.2">
      <c r="A107" s="43" t="s">
        <v>27</v>
      </c>
      <c r="B107" s="44" t="s">
        <v>5</v>
      </c>
      <c r="C107" s="45">
        <f>C104</f>
        <v>270</v>
      </c>
      <c r="D107" s="46"/>
      <c r="E107" s="47">
        <f t="shared" si="11"/>
        <v>0</v>
      </c>
    </row>
    <row r="108" spans="1:5" x14ac:dyDescent="0.2">
      <c r="A108" s="43" t="s">
        <v>28</v>
      </c>
      <c r="B108" s="44" t="s">
        <v>5</v>
      </c>
      <c r="C108" s="45">
        <f>C104</f>
        <v>270</v>
      </c>
      <c r="D108" s="46"/>
      <c r="E108" s="47">
        <f t="shared" si="11"/>
        <v>0</v>
      </c>
    </row>
    <row r="109" spans="1:5" x14ac:dyDescent="0.2">
      <c r="A109" s="43" t="s">
        <v>36</v>
      </c>
      <c r="B109" s="44" t="s">
        <v>5</v>
      </c>
      <c r="C109" s="45">
        <f>C104</f>
        <v>270</v>
      </c>
      <c r="D109" s="46"/>
      <c r="E109" s="47">
        <f t="shared" si="11"/>
        <v>0</v>
      </c>
    </row>
    <row r="110" spans="1:5" ht="15.75" x14ac:dyDescent="0.2">
      <c r="A110" s="38" t="s">
        <v>14</v>
      </c>
      <c r="B110" s="39"/>
      <c r="C110" s="41"/>
      <c r="D110" s="45"/>
      <c r="E110" s="50">
        <f>SUM(E111:E116)</f>
        <v>0</v>
      </c>
    </row>
    <row r="111" spans="1:5" ht="29.25" customHeight="1" x14ac:dyDescent="0.2">
      <c r="A111" s="48" t="s">
        <v>65</v>
      </c>
      <c r="B111" s="39" t="s">
        <v>6</v>
      </c>
      <c r="C111" s="41">
        <v>90</v>
      </c>
      <c r="D111" s="49"/>
      <c r="E111" s="47">
        <f t="shared" ref="E111:E115" si="12">ROUND(C111*(D111),2)</f>
        <v>0</v>
      </c>
    </row>
    <row r="112" spans="1:5" ht="29.25" customHeight="1" x14ac:dyDescent="0.2">
      <c r="A112" s="48" t="s">
        <v>37</v>
      </c>
      <c r="B112" s="39" t="s">
        <v>6</v>
      </c>
      <c r="C112" s="41">
        <v>78</v>
      </c>
      <c r="D112" s="49"/>
      <c r="E112" s="47">
        <f t="shared" si="12"/>
        <v>0</v>
      </c>
    </row>
    <row r="113" spans="1:5" x14ac:dyDescent="0.2">
      <c r="A113" s="48" t="s">
        <v>38</v>
      </c>
      <c r="B113" s="39" t="s">
        <v>29</v>
      </c>
      <c r="C113" s="41">
        <v>95</v>
      </c>
      <c r="D113" s="49"/>
      <c r="E113" s="47">
        <f t="shared" si="12"/>
        <v>0</v>
      </c>
    </row>
    <row r="114" spans="1:5" x14ac:dyDescent="0.2">
      <c r="A114" s="48" t="s">
        <v>39</v>
      </c>
      <c r="B114" s="39" t="s">
        <v>29</v>
      </c>
      <c r="C114" s="41">
        <v>82</v>
      </c>
      <c r="D114" s="49"/>
      <c r="E114" s="47">
        <f t="shared" si="12"/>
        <v>0</v>
      </c>
    </row>
    <row r="115" spans="1:5" ht="30" x14ac:dyDescent="0.2">
      <c r="A115" s="48" t="s">
        <v>82</v>
      </c>
      <c r="B115" s="39" t="s">
        <v>7</v>
      </c>
      <c r="C115" s="41">
        <v>8.52</v>
      </c>
      <c r="D115" s="49"/>
      <c r="E115" s="47">
        <f t="shared" si="12"/>
        <v>0</v>
      </c>
    </row>
    <row r="116" spans="1:5" x14ac:dyDescent="0.2">
      <c r="A116" s="43" t="s">
        <v>57</v>
      </c>
      <c r="B116" s="44" t="s">
        <v>13</v>
      </c>
      <c r="C116" s="45">
        <v>2</v>
      </c>
      <c r="D116" s="46"/>
      <c r="E116" s="47">
        <f>ROUND(C116*(D116),2)</f>
        <v>0</v>
      </c>
    </row>
    <row r="117" spans="1:5" ht="15.75" x14ac:dyDescent="0.2">
      <c r="A117" s="38" t="s">
        <v>15</v>
      </c>
      <c r="B117" s="39"/>
      <c r="C117" s="41"/>
      <c r="D117" s="45"/>
      <c r="E117" s="50">
        <f>E118</f>
        <v>0</v>
      </c>
    </row>
    <row r="118" spans="1:5" x14ac:dyDescent="0.2">
      <c r="A118" s="43" t="s">
        <v>30</v>
      </c>
      <c r="B118" s="44" t="s">
        <v>12</v>
      </c>
      <c r="C118" s="45">
        <f>C109*11*0.024</f>
        <v>71.28</v>
      </c>
      <c r="D118" s="46"/>
      <c r="E118" s="47">
        <f t="shared" ref="E118" si="13">ROUND(C118*(D118),2)</f>
        <v>0</v>
      </c>
    </row>
    <row r="119" spans="1:5" s="36" customFormat="1" ht="15.75" x14ac:dyDescent="0.25">
      <c r="A119" s="55" t="s">
        <v>44</v>
      </c>
      <c r="B119" s="34"/>
      <c r="C119" s="35"/>
      <c r="D119" s="35"/>
      <c r="E119" s="56">
        <f>E63+E35+E7+E91</f>
        <v>0</v>
      </c>
    </row>
    <row r="120" spans="1:5" ht="15.75" x14ac:dyDescent="0.2">
      <c r="A120" s="38" t="s">
        <v>31</v>
      </c>
      <c r="B120" s="39"/>
      <c r="C120" s="41"/>
      <c r="D120" s="45"/>
      <c r="E120" s="57">
        <f>SUM(E121:E123)</f>
        <v>0</v>
      </c>
    </row>
    <row r="121" spans="1:5" x14ac:dyDescent="0.2">
      <c r="A121" s="8" t="s">
        <v>89</v>
      </c>
      <c r="B121" s="9" t="s">
        <v>6</v>
      </c>
      <c r="C121" s="10">
        <v>365</v>
      </c>
      <c r="D121" s="11"/>
      <c r="E121" s="12">
        <f t="shared" ref="E121:E123" si="14">ROUND(C121*(D121),2)</f>
        <v>0</v>
      </c>
    </row>
    <row r="122" spans="1:5" ht="16.5" customHeight="1" x14ac:dyDescent="0.2">
      <c r="A122" s="8" t="s">
        <v>18</v>
      </c>
      <c r="B122" s="9" t="s">
        <v>13</v>
      </c>
      <c r="C122" s="10">
        <v>1</v>
      </c>
      <c r="D122" s="11"/>
      <c r="E122" s="12">
        <f t="shared" si="14"/>
        <v>0</v>
      </c>
    </row>
    <row r="123" spans="1:5" ht="18" customHeight="1" x14ac:dyDescent="0.2">
      <c r="A123" s="8" t="s">
        <v>16</v>
      </c>
      <c r="B123" s="9" t="s">
        <v>13</v>
      </c>
      <c r="C123" s="10">
        <v>1</v>
      </c>
      <c r="D123" s="11"/>
      <c r="E123" s="12">
        <f t="shared" si="14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Nádvorník-TOK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Layout" topLeftCell="A20" zoomScaleNormal="100" workbookViewId="0">
      <selection activeCell="D20" sqref="D1:D1048576"/>
    </sheetView>
  </sheetViews>
  <sheetFormatPr defaultRowHeight="15" x14ac:dyDescent="0.2"/>
  <cols>
    <col min="1" max="1" width="68" style="15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256" width="9.140625" style="3"/>
    <col min="257" max="257" width="67" style="3" customWidth="1"/>
    <col min="258" max="258" width="6.140625" style="3" customWidth="1"/>
    <col min="259" max="259" width="12.7109375" style="3" customWidth="1"/>
    <col min="260" max="260" width="20.85546875" style="3" customWidth="1"/>
    <col min="261" max="261" width="20.140625" style="3" customWidth="1"/>
    <col min="262" max="262" width="4.7109375" style="3" customWidth="1"/>
    <col min="263" max="512" width="9.140625" style="3"/>
    <col min="513" max="513" width="67" style="3" customWidth="1"/>
    <col min="514" max="514" width="6.140625" style="3" customWidth="1"/>
    <col min="515" max="515" width="12.7109375" style="3" customWidth="1"/>
    <col min="516" max="516" width="20.85546875" style="3" customWidth="1"/>
    <col min="517" max="517" width="20.140625" style="3" customWidth="1"/>
    <col min="518" max="518" width="4.7109375" style="3" customWidth="1"/>
    <col min="519" max="768" width="9.140625" style="3"/>
    <col min="769" max="769" width="67" style="3" customWidth="1"/>
    <col min="770" max="770" width="6.140625" style="3" customWidth="1"/>
    <col min="771" max="771" width="12.7109375" style="3" customWidth="1"/>
    <col min="772" max="772" width="20.85546875" style="3" customWidth="1"/>
    <col min="773" max="773" width="20.140625" style="3" customWidth="1"/>
    <col min="774" max="774" width="4.7109375" style="3" customWidth="1"/>
    <col min="775" max="1024" width="9.140625" style="3"/>
    <col min="1025" max="1025" width="67" style="3" customWidth="1"/>
    <col min="1026" max="1026" width="6.140625" style="3" customWidth="1"/>
    <col min="1027" max="1027" width="12.7109375" style="3" customWidth="1"/>
    <col min="1028" max="1028" width="20.85546875" style="3" customWidth="1"/>
    <col min="1029" max="1029" width="20.140625" style="3" customWidth="1"/>
    <col min="1030" max="1030" width="4.7109375" style="3" customWidth="1"/>
    <col min="1031" max="1280" width="9.140625" style="3"/>
    <col min="1281" max="1281" width="67" style="3" customWidth="1"/>
    <col min="1282" max="1282" width="6.140625" style="3" customWidth="1"/>
    <col min="1283" max="1283" width="12.7109375" style="3" customWidth="1"/>
    <col min="1284" max="1284" width="20.85546875" style="3" customWidth="1"/>
    <col min="1285" max="1285" width="20.140625" style="3" customWidth="1"/>
    <col min="1286" max="1286" width="4.7109375" style="3" customWidth="1"/>
    <col min="1287" max="1536" width="9.140625" style="3"/>
    <col min="1537" max="1537" width="67" style="3" customWidth="1"/>
    <col min="1538" max="1538" width="6.140625" style="3" customWidth="1"/>
    <col min="1539" max="1539" width="12.7109375" style="3" customWidth="1"/>
    <col min="1540" max="1540" width="20.85546875" style="3" customWidth="1"/>
    <col min="1541" max="1541" width="20.140625" style="3" customWidth="1"/>
    <col min="1542" max="1542" width="4.7109375" style="3" customWidth="1"/>
    <col min="1543" max="1792" width="9.140625" style="3"/>
    <col min="1793" max="1793" width="67" style="3" customWidth="1"/>
    <col min="1794" max="1794" width="6.140625" style="3" customWidth="1"/>
    <col min="1795" max="1795" width="12.7109375" style="3" customWidth="1"/>
    <col min="1796" max="1796" width="20.85546875" style="3" customWidth="1"/>
    <col min="1797" max="1797" width="20.140625" style="3" customWidth="1"/>
    <col min="1798" max="1798" width="4.7109375" style="3" customWidth="1"/>
    <col min="1799" max="2048" width="9.140625" style="3"/>
    <col min="2049" max="2049" width="67" style="3" customWidth="1"/>
    <col min="2050" max="2050" width="6.140625" style="3" customWidth="1"/>
    <col min="2051" max="2051" width="12.7109375" style="3" customWidth="1"/>
    <col min="2052" max="2052" width="20.85546875" style="3" customWidth="1"/>
    <col min="2053" max="2053" width="20.140625" style="3" customWidth="1"/>
    <col min="2054" max="2054" width="4.7109375" style="3" customWidth="1"/>
    <col min="2055" max="2304" width="9.140625" style="3"/>
    <col min="2305" max="2305" width="67" style="3" customWidth="1"/>
    <col min="2306" max="2306" width="6.140625" style="3" customWidth="1"/>
    <col min="2307" max="2307" width="12.7109375" style="3" customWidth="1"/>
    <col min="2308" max="2308" width="20.85546875" style="3" customWidth="1"/>
    <col min="2309" max="2309" width="20.140625" style="3" customWidth="1"/>
    <col min="2310" max="2310" width="4.7109375" style="3" customWidth="1"/>
    <col min="2311" max="2560" width="9.140625" style="3"/>
    <col min="2561" max="2561" width="67" style="3" customWidth="1"/>
    <col min="2562" max="2562" width="6.140625" style="3" customWidth="1"/>
    <col min="2563" max="2563" width="12.7109375" style="3" customWidth="1"/>
    <col min="2564" max="2564" width="20.85546875" style="3" customWidth="1"/>
    <col min="2565" max="2565" width="20.140625" style="3" customWidth="1"/>
    <col min="2566" max="2566" width="4.7109375" style="3" customWidth="1"/>
    <col min="2567" max="2816" width="9.140625" style="3"/>
    <col min="2817" max="2817" width="67" style="3" customWidth="1"/>
    <col min="2818" max="2818" width="6.140625" style="3" customWidth="1"/>
    <col min="2819" max="2819" width="12.7109375" style="3" customWidth="1"/>
    <col min="2820" max="2820" width="20.85546875" style="3" customWidth="1"/>
    <col min="2821" max="2821" width="20.140625" style="3" customWidth="1"/>
    <col min="2822" max="2822" width="4.7109375" style="3" customWidth="1"/>
    <col min="2823" max="3072" width="9.140625" style="3"/>
    <col min="3073" max="3073" width="67" style="3" customWidth="1"/>
    <col min="3074" max="3074" width="6.140625" style="3" customWidth="1"/>
    <col min="3075" max="3075" width="12.7109375" style="3" customWidth="1"/>
    <col min="3076" max="3076" width="20.85546875" style="3" customWidth="1"/>
    <col min="3077" max="3077" width="20.140625" style="3" customWidth="1"/>
    <col min="3078" max="3078" width="4.7109375" style="3" customWidth="1"/>
    <col min="3079" max="3328" width="9.140625" style="3"/>
    <col min="3329" max="3329" width="67" style="3" customWidth="1"/>
    <col min="3330" max="3330" width="6.140625" style="3" customWidth="1"/>
    <col min="3331" max="3331" width="12.7109375" style="3" customWidth="1"/>
    <col min="3332" max="3332" width="20.85546875" style="3" customWidth="1"/>
    <col min="3333" max="3333" width="20.140625" style="3" customWidth="1"/>
    <col min="3334" max="3334" width="4.7109375" style="3" customWidth="1"/>
    <col min="3335" max="3584" width="9.140625" style="3"/>
    <col min="3585" max="3585" width="67" style="3" customWidth="1"/>
    <col min="3586" max="3586" width="6.140625" style="3" customWidth="1"/>
    <col min="3587" max="3587" width="12.7109375" style="3" customWidth="1"/>
    <col min="3588" max="3588" width="20.85546875" style="3" customWidth="1"/>
    <col min="3589" max="3589" width="20.140625" style="3" customWidth="1"/>
    <col min="3590" max="3590" width="4.7109375" style="3" customWidth="1"/>
    <col min="3591" max="3840" width="9.140625" style="3"/>
    <col min="3841" max="3841" width="67" style="3" customWidth="1"/>
    <col min="3842" max="3842" width="6.140625" style="3" customWidth="1"/>
    <col min="3843" max="3843" width="12.7109375" style="3" customWidth="1"/>
    <col min="3844" max="3844" width="20.85546875" style="3" customWidth="1"/>
    <col min="3845" max="3845" width="20.140625" style="3" customWidth="1"/>
    <col min="3846" max="3846" width="4.7109375" style="3" customWidth="1"/>
    <col min="3847" max="4096" width="9.140625" style="3"/>
    <col min="4097" max="4097" width="67" style="3" customWidth="1"/>
    <col min="4098" max="4098" width="6.140625" style="3" customWidth="1"/>
    <col min="4099" max="4099" width="12.7109375" style="3" customWidth="1"/>
    <col min="4100" max="4100" width="20.85546875" style="3" customWidth="1"/>
    <col min="4101" max="4101" width="20.140625" style="3" customWidth="1"/>
    <col min="4102" max="4102" width="4.7109375" style="3" customWidth="1"/>
    <col min="4103" max="4352" width="9.140625" style="3"/>
    <col min="4353" max="4353" width="67" style="3" customWidth="1"/>
    <col min="4354" max="4354" width="6.140625" style="3" customWidth="1"/>
    <col min="4355" max="4355" width="12.7109375" style="3" customWidth="1"/>
    <col min="4356" max="4356" width="20.85546875" style="3" customWidth="1"/>
    <col min="4357" max="4357" width="20.140625" style="3" customWidth="1"/>
    <col min="4358" max="4358" width="4.7109375" style="3" customWidth="1"/>
    <col min="4359" max="4608" width="9.140625" style="3"/>
    <col min="4609" max="4609" width="67" style="3" customWidth="1"/>
    <col min="4610" max="4610" width="6.140625" style="3" customWidth="1"/>
    <col min="4611" max="4611" width="12.7109375" style="3" customWidth="1"/>
    <col min="4612" max="4612" width="20.85546875" style="3" customWidth="1"/>
    <col min="4613" max="4613" width="20.140625" style="3" customWidth="1"/>
    <col min="4614" max="4614" width="4.7109375" style="3" customWidth="1"/>
    <col min="4615" max="4864" width="9.140625" style="3"/>
    <col min="4865" max="4865" width="67" style="3" customWidth="1"/>
    <col min="4866" max="4866" width="6.140625" style="3" customWidth="1"/>
    <col min="4867" max="4867" width="12.7109375" style="3" customWidth="1"/>
    <col min="4868" max="4868" width="20.85546875" style="3" customWidth="1"/>
    <col min="4869" max="4869" width="20.140625" style="3" customWidth="1"/>
    <col min="4870" max="4870" width="4.7109375" style="3" customWidth="1"/>
    <col min="4871" max="5120" width="9.140625" style="3"/>
    <col min="5121" max="5121" width="67" style="3" customWidth="1"/>
    <col min="5122" max="5122" width="6.140625" style="3" customWidth="1"/>
    <col min="5123" max="5123" width="12.7109375" style="3" customWidth="1"/>
    <col min="5124" max="5124" width="20.85546875" style="3" customWidth="1"/>
    <col min="5125" max="5125" width="20.140625" style="3" customWidth="1"/>
    <col min="5126" max="5126" width="4.7109375" style="3" customWidth="1"/>
    <col min="5127" max="5376" width="9.140625" style="3"/>
    <col min="5377" max="5377" width="67" style="3" customWidth="1"/>
    <col min="5378" max="5378" width="6.140625" style="3" customWidth="1"/>
    <col min="5379" max="5379" width="12.7109375" style="3" customWidth="1"/>
    <col min="5380" max="5380" width="20.85546875" style="3" customWidth="1"/>
    <col min="5381" max="5381" width="20.140625" style="3" customWidth="1"/>
    <col min="5382" max="5382" width="4.7109375" style="3" customWidth="1"/>
    <col min="5383" max="5632" width="9.140625" style="3"/>
    <col min="5633" max="5633" width="67" style="3" customWidth="1"/>
    <col min="5634" max="5634" width="6.140625" style="3" customWidth="1"/>
    <col min="5635" max="5635" width="12.7109375" style="3" customWidth="1"/>
    <col min="5636" max="5636" width="20.85546875" style="3" customWidth="1"/>
    <col min="5637" max="5637" width="20.140625" style="3" customWidth="1"/>
    <col min="5638" max="5638" width="4.7109375" style="3" customWidth="1"/>
    <col min="5639" max="5888" width="9.140625" style="3"/>
    <col min="5889" max="5889" width="67" style="3" customWidth="1"/>
    <col min="5890" max="5890" width="6.140625" style="3" customWidth="1"/>
    <col min="5891" max="5891" width="12.7109375" style="3" customWidth="1"/>
    <col min="5892" max="5892" width="20.85546875" style="3" customWidth="1"/>
    <col min="5893" max="5893" width="20.140625" style="3" customWidth="1"/>
    <col min="5894" max="5894" width="4.7109375" style="3" customWidth="1"/>
    <col min="5895" max="6144" width="9.140625" style="3"/>
    <col min="6145" max="6145" width="67" style="3" customWidth="1"/>
    <col min="6146" max="6146" width="6.140625" style="3" customWidth="1"/>
    <col min="6147" max="6147" width="12.7109375" style="3" customWidth="1"/>
    <col min="6148" max="6148" width="20.85546875" style="3" customWidth="1"/>
    <col min="6149" max="6149" width="20.140625" style="3" customWidth="1"/>
    <col min="6150" max="6150" width="4.7109375" style="3" customWidth="1"/>
    <col min="6151" max="6400" width="9.140625" style="3"/>
    <col min="6401" max="6401" width="67" style="3" customWidth="1"/>
    <col min="6402" max="6402" width="6.140625" style="3" customWidth="1"/>
    <col min="6403" max="6403" width="12.7109375" style="3" customWidth="1"/>
    <col min="6404" max="6404" width="20.85546875" style="3" customWidth="1"/>
    <col min="6405" max="6405" width="20.140625" style="3" customWidth="1"/>
    <col min="6406" max="6406" width="4.7109375" style="3" customWidth="1"/>
    <col min="6407" max="6656" width="9.140625" style="3"/>
    <col min="6657" max="6657" width="67" style="3" customWidth="1"/>
    <col min="6658" max="6658" width="6.140625" style="3" customWidth="1"/>
    <col min="6659" max="6659" width="12.7109375" style="3" customWidth="1"/>
    <col min="6660" max="6660" width="20.85546875" style="3" customWidth="1"/>
    <col min="6661" max="6661" width="20.140625" style="3" customWidth="1"/>
    <col min="6662" max="6662" width="4.7109375" style="3" customWidth="1"/>
    <col min="6663" max="6912" width="9.140625" style="3"/>
    <col min="6913" max="6913" width="67" style="3" customWidth="1"/>
    <col min="6914" max="6914" width="6.140625" style="3" customWidth="1"/>
    <col min="6915" max="6915" width="12.7109375" style="3" customWidth="1"/>
    <col min="6916" max="6916" width="20.85546875" style="3" customWidth="1"/>
    <col min="6917" max="6917" width="20.140625" style="3" customWidth="1"/>
    <col min="6918" max="6918" width="4.7109375" style="3" customWidth="1"/>
    <col min="6919" max="7168" width="9.140625" style="3"/>
    <col min="7169" max="7169" width="67" style="3" customWidth="1"/>
    <col min="7170" max="7170" width="6.140625" style="3" customWidth="1"/>
    <col min="7171" max="7171" width="12.7109375" style="3" customWidth="1"/>
    <col min="7172" max="7172" width="20.85546875" style="3" customWidth="1"/>
    <col min="7173" max="7173" width="20.140625" style="3" customWidth="1"/>
    <col min="7174" max="7174" width="4.7109375" style="3" customWidth="1"/>
    <col min="7175" max="7424" width="9.140625" style="3"/>
    <col min="7425" max="7425" width="67" style="3" customWidth="1"/>
    <col min="7426" max="7426" width="6.140625" style="3" customWidth="1"/>
    <col min="7427" max="7427" width="12.7109375" style="3" customWidth="1"/>
    <col min="7428" max="7428" width="20.85546875" style="3" customWidth="1"/>
    <col min="7429" max="7429" width="20.140625" style="3" customWidth="1"/>
    <col min="7430" max="7430" width="4.7109375" style="3" customWidth="1"/>
    <col min="7431" max="7680" width="9.140625" style="3"/>
    <col min="7681" max="7681" width="67" style="3" customWidth="1"/>
    <col min="7682" max="7682" width="6.140625" style="3" customWidth="1"/>
    <col min="7683" max="7683" width="12.7109375" style="3" customWidth="1"/>
    <col min="7684" max="7684" width="20.85546875" style="3" customWidth="1"/>
    <col min="7685" max="7685" width="20.140625" style="3" customWidth="1"/>
    <col min="7686" max="7686" width="4.7109375" style="3" customWidth="1"/>
    <col min="7687" max="7936" width="9.140625" style="3"/>
    <col min="7937" max="7937" width="67" style="3" customWidth="1"/>
    <col min="7938" max="7938" width="6.140625" style="3" customWidth="1"/>
    <col min="7939" max="7939" width="12.7109375" style="3" customWidth="1"/>
    <col min="7940" max="7940" width="20.85546875" style="3" customWidth="1"/>
    <col min="7941" max="7941" width="20.140625" style="3" customWidth="1"/>
    <col min="7942" max="7942" width="4.7109375" style="3" customWidth="1"/>
    <col min="7943" max="8192" width="9.140625" style="3"/>
    <col min="8193" max="8193" width="67" style="3" customWidth="1"/>
    <col min="8194" max="8194" width="6.140625" style="3" customWidth="1"/>
    <col min="8195" max="8195" width="12.7109375" style="3" customWidth="1"/>
    <col min="8196" max="8196" width="20.85546875" style="3" customWidth="1"/>
    <col min="8197" max="8197" width="20.140625" style="3" customWidth="1"/>
    <col min="8198" max="8198" width="4.7109375" style="3" customWidth="1"/>
    <col min="8199" max="8448" width="9.140625" style="3"/>
    <col min="8449" max="8449" width="67" style="3" customWidth="1"/>
    <col min="8450" max="8450" width="6.140625" style="3" customWidth="1"/>
    <col min="8451" max="8451" width="12.7109375" style="3" customWidth="1"/>
    <col min="8452" max="8452" width="20.85546875" style="3" customWidth="1"/>
    <col min="8453" max="8453" width="20.140625" style="3" customWidth="1"/>
    <col min="8454" max="8454" width="4.7109375" style="3" customWidth="1"/>
    <col min="8455" max="8704" width="9.140625" style="3"/>
    <col min="8705" max="8705" width="67" style="3" customWidth="1"/>
    <col min="8706" max="8706" width="6.140625" style="3" customWidth="1"/>
    <col min="8707" max="8707" width="12.7109375" style="3" customWidth="1"/>
    <col min="8708" max="8708" width="20.85546875" style="3" customWidth="1"/>
    <col min="8709" max="8709" width="20.140625" style="3" customWidth="1"/>
    <col min="8710" max="8710" width="4.7109375" style="3" customWidth="1"/>
    <col min="8711" max="8960" width="9.140625" style="3"/>
    <col min="8961" max="8961" width="67" style="3" customWidth="1"/>
    <col min="8962" max="8962" width="6.140625" style="3" customWidth="1"/>
    <col min="8963" max="8963" width="12.7109375" style="3" customWidth="1"/>
    <col min="8964" max="8964" width="20.85546875" style="3" customWidth="1"/>
    <col min="8965" max="8965" width="20.140625" style="3" customWidth="1"/>
    <col min="8966" max="8966" width="4.7109375" style="3" customWidth="1"/>
    <col min="8967" max="9216" width="9.140625" style="3"/>
    <col min="9217" max="9217" width="67" style="3" customWidth="1"/>
    <col min="9218" max="9218" width="6.140625" style="3" customWidth="1"/>
    <col min="9219" max="9219" width="12.7109375" style="3" customWidth="1"/>
    <col min="9220" max="9220" width="20.85546875" style="3" customWidth="1"/>
    <col min="9221" max="9221" width="20.140625" style="3" customWidth="1"/>
    <col min="9222" max="9222" width="4.7109375" style="3" customWidth="1"/>
    <col min="9223" max="9472" width="9.140625" style="3"/>
    <col min="9473" max="9473" width="67" style="3" customWidth="1"/>
    <col min="9474" max="9474" width="6.140625" style="3" customWidth="1"/>
    <col min="9475" max="9475" width="12.7109375" style="3" customWidth="1"/>
    <col min="9476" max="9476" width="20.85546875" style="3" customWidth="1"/>
    <col min="9477" max="9477" width="20.140625" style="3" customWidth="1"/>
    <col min="9478" max="9478" width="4.7109375" style="3" customWidth="1"/>
    <col min="9479" max="9728" width="9.140625" style="3"/>
    <col min="9729" max="9729" width="67" style="3" customWidth="1"/>
    <col min="9730" max="9730" width="6.140625" style="3" customWidth="1"/>
    <col min="9731" max="9731" width="12.7109375" style="3" customWidth="1"/>
    <col min="9732" max="9732" width="20.85546875" style="3" customWidth="1"/>
    <col min="9733" max="9733" width="20.140625" style="3" customWidth="1"/>
    <col min="9734" max="9734" width="4.7109375" style="3" customWidth="1"/>
    <col min="9735" max="9984" width="9.140625" style="3"/>
    <col min="9985" max="9985" width="67" style="3" customWidth="1"/>
    <col min="9986" max="9986" width="6.140625" style="3" customWidth="1"/>
    <col min="9987" max="9987" width="12.7109375" style="3" customWidth="1"/>
    <col min="9988" max="9988" width="20.85546875" style="3" customWidth="1"/>
    <col min="9989" max="9989" width="20.140625" style="3" customWidth="1"/>
    <col min="9990" max="9990" width="4.7109375" style="3" customWidth="1"/>
    <col min="9991" max="10240" width="9.140625" style="3"/>
    <col min="10241" max="10241" width="67" style="3" customWidth="1"/>
    <col min="10242" max="10242" width="6.140625" style="3" customWidth="1"/>
    <col min="10243" max="10243" width="12.7109375" style="3" customWidth="1"/>
    <col min="10244" max="10244" width="20.85546875" style="3" customWidth="1"/>
    <col min="10245" max="10245" width="20.140625" style="3" customWidth="1"/>
    <col min="10246" max="10246" width="4.7109375" style="3" customWidth="1"/>
    <col min="10247" max="10496" width="9.140625" style="3"/>
    <col min="10497" max="10497" width="67" style="3" customWidth="1"/>
    <col min="10498" max="10498" width="6.140625" style="3" customWidth="1"/>
    <col min="10499" max="10499" width="12.7109375" style="3" customWidth="1"/>
    <col min="10500" max="10500" width="20.85546875" style="3" customWidth="1"/>
    <col min="10501" max="10501" width="20.140625" style="3" customWidth="1"/>
    <col min="10502" max="10502" width="4.7109375" style="3" customWidth="1"/>
    <col min="10503" max="10752" width="9.140625" style="3"/>
    <col min="10753" max="10753" width="67" style="3" customWidth="1"/>
    <col min="10754" max="10754" width="6.140625" style="3" customWidth="1"/>
    <col min="10755" max="10755" width="12.7109375" style="3" customWidth="1"/>
    <col min="10756" max="10756" width="20.85546875" style="3" customWidth="1"/>
    <col min="10757" max="10757" width="20.140625" style="3" customWidth="1"/>
    <col min="10758" max="10758" width="4.7109375" style="3" customWidth="1"/>
    <col min="10759" max="11008" width="9.140625" style="3"/>
    <col min="11009" max="11009" width="67" style="3" customWidth="1"/>
    <col min="11010" max="11010" width="6.140625" style="3" customWidth="1"/>
    <col min="11011" max="11011" width="12.7109375" style="3" customWidth="1"/>
    <col min="11012" max="11012" width="20.85546875" style="3" customWidth="1"/>
    <col min="11013" max="11013" width="20.140625" style="3" customWidth="1"/>
    <col min="11014" max="11014" width="4.7109375" style="3" customWidth="1"/>
    <col min="11015" max="11264" width="9.140625" style="3"/>
    <col min="11265" max="11265" width="67" style="3" customWidth="1"/>
    <col min="11266" max="11266" width="6.140625" style="3" customWidth="1"/>
    <col min="11267" max="11267" width="12.7109375" style="3" customWidth="1"/>
    <col min="11268" max="11268" width="20.85546875" style="3" customWidth="1"/>
    <col min="11269" max="11269" width="20.140625" style="3" customWidth="1"/>
    <col min="11270" max="11270" width="4.7109375" style="3" customWidth="1"/>
    <col min="11271" max="11520" width="9.140625" style="3"/>
    <col min="11521" max="11521" width="67" style="3" customWidth="1"/>
    <col min="11522" max="11522" width="6.140625" style="3" customWidth="1"/>
    <col min="11523" max="11523" width="12.7109375" style="3" customWidth="1"/>
    <col min="11524" max="11524" width="20.85546875" style="3" customWidth="1"/>
    <col min="11525" max="11525" width="20.140625" style="3" customWidth="1"/>
    <col min="11526" max="11526" width="4.7109375" style="3" customWidth="1"/>
    <col min="11527" max="11776" width="9.140625" style="3"/>
    <col min="11777" max="11777" width="67" style="3" customWidth="1"/>
    <col min="11778" max="11778" width="6.140625" style="3" customWidth="1"/>
    <col min="11779" max="11779" width="12.7109375" style="3" customWidth="1"/>
    <col min="11780" max="11780" width="20.85546875" style="3" customWidth="1"/>
    <col min="11781" max="11781" width="20.140625" style="3" customWidth="1"/>
    <col min="11782" max="11782" width="4.7109375" style="3" customWidth="1"/>
    <col min="11783" max="12032" width="9.140625" style="3"/>
    <col min="12033" max="12033" width="67" style="3" customWidth="1"/>
    <col min="12034" max="12034" width="6.140625" style="3" customWidth="1"/>
    <col min="12035" max="12035" width="12.7109375" style="3" customWidth="1"/>
    <col min="12036" max="12036" width="20.85546875" style="3" customWidth="1"/>
    <col min="12037" max="12037" width="20.140625" style="3" customWidth="1"/>
    <col min="12038" max="12038" width="4.7109375" style="3" customWidth="1"/>
    <col min="12039" max="12288" width="9.140625" style="3"/>
    <col min="12289" max="12289" width="67" style="3" customWidth="1"/>
    <col min="12290" max="12290" width="6.140625" style="3" customWidth="1"/>
    <col min="12291" max="12291" width="12.7109375" style="3" customWidth="1"/>
    <col min="12292" max="12292" width="20.85546875" style="3" customWidth="1"/>
    <col min="12293" max="12293" width="20.140625" style="3" customWidth="1"/>
    <col min="12294" max="12294" width="4.7109375" style="3" customWidth="1"/>
    <col min="12295" max="12544" width="9.140625" style="3"/>
    <col min="12545" max="12545" width="67" style="3" customWidth="1"/>
    <col min="12546" max="12546" width="6.140625" style="3" customWidth="1"/>
    <col min="12547" max="12547" width="12.7109375" style="3" customWidth="1"/>
    <col min="12548" max="12548" width="20.85546875" style="3" customWidth="1"/>
    <col min="12549" max="12549" width="20.140625" style="3" customWidth="1"/>
    <col min="12550" max="12550" width="4.7109375" style="3" customWidth="1"/>
    <col min="12551" max="12800" width="9.140625" style="3"/>
    <col min="12801" max="12801" width="67" style="3" customWidth="1"/>
    <col min="12802" max="12802" width="6.140625" style="3" customWidth="1"/>
    <col min="12803" max="12803" width="12.7109375" style="3" customWidth="1"/>
    <col min="12804" max="12804" width="20.85546875" style="3" customWidth="1"/>
    <col min="12805" max="12805" width="20.140625" style="3" customWidth="1"/>
    <col min="12806" max="12806" width="4.7109375" style="3" customWidth="1"/>
    <col min="12807" max="13056" width="9.140625" style="3"/>
    <col min="13057" max="13057" width="67" style="3" customWidth="1"/>
    <col min="13058" max="13058" width="6.140625" style="3" customWidth="1"/>
    <col min="13059" max="13059" width="12.7109375" style="3" customWidth="1"/>
    <col min="13060" max="13060" width="20.85546875" style="3" customWidth="1"/>
    <col min="13061" max="13061" width="20.140625" style="3" customWidth="1"/>
    <col min="13062" max="13062" width="4.7109375" style="3" customWidth="1"/>
    <col min="13063" max="13312" width="9.140625" style="3"/>
    <col min="13313" max="13313" width="67" style="3" customWidth="1"/>
    <col min="13314" max="13314" width="6.140625" style="3" customWidth="1"/>
    <col min="13315" max="13315" width="12.7109375" style="3" customWidth="1"/>
    <col min="13316" max="13316" width="20.85546875" style="3" customWidth="1"/>
    <col min="13317" max="13317" width="20.140625" style="3" customWidth="1"/>
    <col min="13318" max="13318" width="4.7109375" style="3" customWidth="1"/>
    <col min="13319" max="13568" width="9.140625" style="3"/>
    <col min="13569" max="13569" width="67" style="3" customWidth="1"/>
    <col min="13570" max="13570" width="6.140625" style="3" customWidth="1"/>
    <col min="13571" max="13571" width="12.7109375" style="3" customWidth="1"/>
    <col min="13572" max="13572" width="20.85546875" style="3" customWidth="1"/>
    <col min="13573" max="13573" width="20.140625" style="3" customWidth="1"/>
    <col min="13574" max="13574" width="4.7109375" style="3" customWidth="1"/>
    <col min="13575" max="13824" width="9.140625" style="3"/>
    <col min="13825" max="13825" width="67" style="3" customWidth="1"/>
    <col min="13826" max="13826" width="6.140625" style="3" customWidth="1"/>
    <col min="13827" max="13827" width="12.7109375" style="3" customWidth="1"/>
    <col min="13828" max="13828" width="20.85546875" style="3" customWidth="1"/>
    <col min="13829" max="13829" width="20.140625" style="3" customWidth="1"/>
    <col min="13830" max="13830" width="4.7109375" style="3" customWidth="1"/>
    <col min="13831" max="14080" width="9.140625" style="3"/>
    <col min="14081" max="14081" width="67" style="3" customWidth="1"/>
    <col min="14082" max="14082" width="6.140625" style="3" customWidth="1"/>
    <col min="14083" max="14083" width="12.7109375" style="3" customWidth="1"/>
    <col min="14084" max="14084" width="20.85546875" style="3" customWidth="1"/>
    <col min="14085" max="14085" width="20.140625" style="3" customWidth="1"/>
    <col min="14086" max="14086" width="4.7109375" style="3" customWidth="1"/>
    <col min="14087" max="14336" width="9.140625" style="3"/>
    <col min="14337" max="14337" width="67" style="3" customWidth="1"/>
    <col min="14338" max="14338" width="6.140625" style="3" customWidth="1"/>
    <col min="14339" max="14339" width="12.7109375" style="3" customWidth="1"/>
    <col min="14340" max="14340" width="20.85546875" style="3" customWidth="1"/>
    <col min="14341" max="14341" width="20.140625" style="3" customWidth="1"/>
    <col min="14342" max="14342" width="4.7109375" style="3" customWidth="1"/>
    <col min="14343" max="14592" width="9.140625" style="3"/>
    <col min="14593" max="14593" width="67" style="3" customWidth="1"/>
    <col min="14594" max="14594" width="6.140625" style="3" customWidth="1"/>
    <col min="14595" max="14595" width="12.7109375" style="3" customWidth="1"/>
    <col min="14596" max="14596" width="20.85546875" style="3" customWidth="1"/>
    <col min="14597" max="14597" width="20.140625" style="3" customWidth="1"/>
    <col min="14598" max="14598" width="4.7109375" style="3" customWidth="1"/>
    <col min="14599" max="14848" width="9.140625" style="3"/>
    <col min="14849" max="14849" width="67" style="3" customWidth="1"/>
    <col min="14850" max="14850" width="6.140625" style="3" customWidth="1"/>
    <col min="14851" max="14851" width="12.7109375" style="3" customWidth="1"/>
    <col min="14852" max="14852" width="20.85546875" style="3" customWidth="1"/>
    <col min="14853" max="14853" width="20.140625" style="3" customWidth="1"/>
    <col min="14854" max="14854" width="4.7109375" style="3" customWidth="1"/>
    <col min="14855" max="15104" width="9.140625" style="3"/>
    <col min="15105" max="15105" width="67" style="3" customWidth="1"/>
    <col min="15106" max="15106" width="6.140625" style="3" customWidth="1"/>
    <col min="15107" max="15107" width="12.7109375" style="3" customWidth="1"/>
    <col min="15108" max="15108" width="20.85546875" style="3" customWidth="1"/>
    <col min="15109" max="15109" width="20.140625" style="3" customWidth="1"/>
    <col min="15110" max="15110" width="4.7109375" style="3" customWidth="1"/>
    <col min="15111" max="15360" width="9.140625" style="3"/>
    <col min="15361" max="15361" width="67" style="3" customWidth="1"/>
    <col min="15362" max="15362" width="6.140625" style="3" customWidth="1"/>
    <col min="15363" max="15363" width="12.7109375" style="3" customWidth="1"/>
    <col min="15364" max="15364" width="20.85546875" style="3" customWidth="1"/>
    <col min="15365" max="15365" width="20.140625" style="3" customWidth="1"/>
    <col min="15366" max="15366" width="4.7109375" style="3" customWidth="1"/>
    <col min="15367" max="15616" width="9.140625" style="3"/>
    <col min="15617" max="15617" width="67" style="3" customWidth="1"/>
    <col min="15618" max="15618" width="6.140625" style="3" customWidth="1"/>
    <col min="15619" max="15619" width="12.7109375" style="3" customWidth="1"/>
    <col min="15620" max="15620" width="20.85546875" style="3" customWidth="1"/>
    <col min="15621" max="15621" width="20.140625" style="3" customWidth="1"/>
    <col min="15622" max="15622" width="4.7109375" style="3" customWidth="1"/>
    <col min="15623" max="15872" width="9.140625" style="3"/>
    <col min="15873" max="15873" width="67" style="3" customWidth="1"/>
    <col min="15874" max="15874" width="6.140625" style="3" customWidth="1"/>
    <col min="15875" max="15875" width="12.7109375" style="3" customWidth="1"/>
    <col min="15876" max="15876" width="20.85546875" style="3" customWidth="1"/>
    <col min="15877" max="15877" width="20.140625" style="3" customWidth="1"/>
    <col min="15878" max="15878" width="4.7109375" style="3" customWidth="1"/>
    <col min="15879" max="16128" width="9.140625" style="3"/>
    <col min="16129" max="16129" width="67" style="3" customWidth="1"/>
    <col min="16130" max="16130" width="6.140625" style="3" customWidth="1"/>
    <col min="16131" max="16131" width="12.7109375" style="3" customWidth="1"/>
    <col min="16132" max="16132" width="20.85546875" style="3" customWidth="1"/>
    <col min="16133" max="16133" width="20.140625" style="3" customWidth="1"/>
    <col min="16134" max="16134" width="4.7109375" style="3" customWidth="1"/>
    <col min="16135" max="16384" width="9.140625" style="3"/>
  </cols>
  <sheetData>
    <row r="1" spans="1:5" s="18" customFormat="1" ht="15.75" x14ac:dyDescent="0.25">
      <c r="A1" s="16" t="s">
        <v>90</v>
      </c>
      <c r="B1" s="17"/>
      <c r="C1" s="19"/>
      <c r="D1" s="19"/>
      <c r="E1" s="19"/>
    </row>
    <row r="2" spans="1:5" s="18" customFormat="1" ht="15.75" x14ac:dyDescent="0.25">
      <c r="A2" s="16" t="s">
        <v>91</v>
      </c>
      <c r="B2" s="17"/>
      <c r="C2" s="19"/>
      <c r="D2" s="17"/>
      <c r="E2" s="58">
        <f>E34+E35</f>
        <v>0</v>
      </c>
    </row>
    <row r="3" spans="1:5" ht="15.75" x14ac:dyDescent="0.2">
      <c r="A3" s="16" t="s">
        <v>19</v>
      </c>
      <c r="B3" s="1"/>
      <c r="C3" s="1"/>
      <c r="D3" s="1"/>
      <c r="E3" s="20">
        <f>E2*0.21</f>
        <v>0</v>
      </c>
    </row>
    <row r="4" spans="1:5" ht="15.75" x14ac:dyDescent="0.2">
      <c r="A4" s="16" t="s">
        <v>20</v>
      </c>
      <c r="B4" s="1"/>
      <c r="C4" s="1"/>
      <c r="D4" s="1"/>
      <c r="E4" s="20">
        <f>E2+E3</f>
        <v>0</v>
      </c>
    </row>
    <row r="5" spans="1:5" ht="15.75" x14ac:dyDescent="0.2">
      <c r="A5" s="4" t="s">
        <v>0</v>
      </c>
      <c r="B5" s="5" t="s">
        <v>1</v>
      </c>
      <c r="C5" s="6" t="s">
        <v>2</v>
      </c>
      <c r="D5" s="6"/>
      <c r="E5" s="7" t="s">
        <v>3</v>
      </c>
    </row>
    <row r="6" spans="1:5" ht="15.75" x14ac:dyDescent="0.2">
      <c r="A6" s="33" t="s">
        <v>25</v>
      </c>
      <c r="B6" s="51"/>
      <c r="C6" s="52"/>
      <c r="D6" s="53"/>
      <c r="E6" s="54"/>
    </row>
    <row r="7" spans="1:5" ht="15.75" x14ac:dyDescent="0.2">
      <c r="A7" s="38" t="s">
        <v>4</v>
      </c>
      <c r="B7" s="39"/>
      <c r="C7" s="40"/>
      <c r="D7" s="41"/>
      <c r="E7" s="42">
        <f>SUM(E8:E16)</f>
        <v>0</v>
      </c>
    </row>
    <row r="8" spans="1:5" ht="30" x14ac:dyDescent="0.2">
      <c r="A8" s="37" t="s">
        <v>32</v>
      </c>
      <c r="B8" s="9" t="s">
        <v>5</v>
      </c>
      <c r="C8" s="10">
        <v>608</v>
      </c>
      <c r="D8" s="11"/>
      <c r="E8" s="12">
        <f t="shared" ref="E8" si="0">ROUND(C8*(D8),2)</f>
        <v>0</v>
      </c>
    </row>
    <row r="9" spans="1:5" ht="30" x14ac:dyDescent="0.2">
      <c r="A9" s="48" t="s">
        <v>33</v>
      </c>
      <c r="B9" s="44" t="s">
        <v>7</v>
      </c>
      <c r="C9" s="45">
        <v>127.68</v>
      </c>
      <c r="D9" s="49"/>
      <c r="E9" s="47">
        <f t="shared" ref="E9:E16" si="1">ROUND(C9*(D9),2)</f>
        <v>0</v>
      </c>
    </row>
    <row r="10" spans="1:5" ht="29.25" customHeight="1" x14ac:dyDescent="0.2">
      <c r="A10" s="48" t="s">
        <v>23</v>
      </c>
      <c r="B10" s="44" t="s">
        <v>7</v>
      </c>
      <c r="C10" s="45">
        <f>C9*0.3</f>
        <v>38.304000000000002</v>
      </c>
      <c r="D10" s="49"/>
      <c r="E10" s="47">
        <f t="shared" si="1"/>
        <v>0</v>
      </c>
    </row>
    <row r="11" spans="1:5" ht="30" x14ac:dyDescent="0.2">
      <c r="A11" s="8" t="s">
        <v>41</v>
      </c>
      <c r="B11" s="9" t="s">
        <v>7</v>
      </c>
      <c r="C11" s="10">
        <v>51.2</v>
      </c>
      <c r="D11" s="11"/>
      <c r="E11" s="12">
        <f t="shared" si="1"/>
        <v>0</v>
      </c>
    </row>
    <row r="12" spans="1:5" x14ac:dyDescent="0.2">
      <c r="A12" s="43" t="s">
        <v>8</v>
      </c>
      <c r="B12" s="44" t="s">
        <v>7</v>
      </c>
      <c r="C12" s="45">
        <f>C9+C11+C8*0.2</f>
        <v>300.48</v>
      </c>
      <c r="D12" s="46"/>
      <c r="E12" s="47">
        <f t="shared" si="1"/>
        <v>0</v>
      </c>
    </row>
    <row r="13" spans="1:5" ht="30" x14ac:dyDescent="0.2">
      <c r="A13" s="43" t="s">
        <v>9</v>
      </c>
      <c r="B13" s="44" t="s">
        <v>7</v>
      </c>
      <c r="C13" s="45">
        <f>C12*10</f>
        <v>3004.8</v>
      </c>
      <c r="D13" s="46"/>
      <c r="E13" s="47">
        <f t="shared" si="1"/>
        <v>0</v>
      </c>
    </row>
    <row r="14" spans="1:5" x14ac:dyDescent="0.2">
      <c r="A14" s="43" t="s">
        <v>24</v>
      </c>
      <c r="B14" s="44" t="s">
        <v>7</v>
      </c>
      <c r="C14" s="45">
        <f>C12</f>
        <v>300.48</v>
      </c>
      <c r="D14" s="46"/>
      <c r="E14" s="47">
        <f t="shared" si="1"/>
        <v>0</v>
      </c>
    </row>
    <row r="15" spans="1:5" x14ac:dyDescent="0.2">
      <c r="A15" s="43" t="s">
        <v>10</v>
      </c>
      <c r="B15" s="44" t="s">
        <v>7</v>
      </c>
      <c r="C15" s="45">
        <f>C12</f>
        <v>300.48</v>
      </c>
      <c r="D15" s="46"/>
      <c r="E15" s="47">
        <f t="shared" si="1"/>
        <v>0</v>
      </c>
    </row>
    <row r="16" spans="1:5" x14ac:dyDescent="0.2">
      <c r="A16" s="43" t="s">
        <v>11</v>
      </c>
      <c r="B16" s="44" t="s">
        <v>12</v>
      </c>
      <c r="C16" s="45">
        <f>C15*1.6</f>
        <v>480.76800000000003</v>
      </c>
      <c r="D16" s="46"/>
      <c r="E16" s="47">
        <f t="shared" si="1"/>
        <v>0</v>
      </c>
    </row>
    <row r="17" spans="1:5" ht="15.75" x14ac:dyDescent="0.2">
      <c r="A17" s="38" t="s">
        <v>25</v>
      </c>
      <c r="B17" s="39"/>
      <c r="C17" s="41"/>
      <c r="D17" s="45"/>
      <c r="E17" s="50">
        <f>SUM(E19:E24)</f>
        <v>0</v>
      </c>
    </row>
    <row r="18" spans="1:5" ht="30" x14ac:dyDescent="0.2">
      <c r="A18" s="8" t="s">
        <v>42</v>
      </c>
      <c r="B18" s="9" t="s">
        <v>7</v>
      </c>
      <c r="C18" s="10">
        <v>25.6</v>
      </c>
      <c r="D18" s="11"/>
      <c r="E18" s="12">
        <f t="shared" ref="E18" si="2">ROUND(C18*(D18),2)</f>
        <v>0</v>
      </c>
    </row>
    <row r="19" spans="1:5" x14ac:dyDescent="0.2">
      <c r="A19" s="43" t="s">
        <v>35</v>
      </c>
      <c r="B19" s="44" t="s">
        <v>5</v>
      </c>
      <c r="C19" s="45">
        <v>480</v>
      </c>
      <c r="D19" s="46"/>
      <c r="E19" s="47">
        <f t="shared" ref="E19:E38" si="3">ROUND(C19*(D19),2)</f>
        <v>0</v>
      </c>
    </row>
    <row r="20" spans="1:5" x14ac:dyDescent="0.2">
      <c r="A20" s="43" t="s">
        <v>34</v>
      </c>
      <c r="B20" s="44" t="s">
        <v>5</v>
      </c>
      <c r="C20" s="45">
        <v>608</v>
      </c>
      <c r="D20" s="46"/>
      <c r="E20" s="47">
        <f t="shared" si="3"/>
        <v>0</v>
      </c>
    </row>
    <row r="21" spans="1:5" x14ac:dyDescent="0.2">
      <c r="A21" s="43" t="s">
        <v>26</v>
      </c>
      <c r="B21" s="44" t="s">
        <v>5</v>
      </c>
      <c r="C21" s="45">
        <f>C19</f>
        <v>480</v>
      </c>
      <c r="D21" s="46"/>
      <c r="E21" s="47">
        <f t="shared" si="3"/>
        <v>0</v>
      </c>
    </row>
    <row r="22" spans="1:5" x14ac:dyDescent="0.2">
      <c r="A22" s="43" t="s">
        <v>27</v>
      </c>
      <c r="B22" s="44" t="s">
        <v>5</v>
      </c>
      <c r="C22" s="45">
        <f>C19</f>
        <v>480</v>
      </c>
      <c r="D22" s="46"/>
      <c r="E22" s="47">
        <f t="shared" si="3"/>
        <v>0</v>
      </c>
    </row>
    <row r="23" spans="1:5" x14ac:dyDescent="0.2">
      <c r="A23" s="43" t="s">
        <v>28</v>
      </c>
      <c r="B23" s="44" t="s">
        <v>5</v>
      </c>
      <c r="C23" s="45">
        <f>C19</f>
        <v>480</v>
      </c>
      <c r="D23" s="46"/>
      <c r="E23" s="47">
        <f t="shared" si="3"/>
        <v>0</v>
      </c>
    </row>
    <row r="24" spans="1:5" x14ac:dyDescent="0.2">
      <c r="A24" s="43" t="s">
        <v>36</v>
      </c>
      <c r="B24" s="44" t="s">
        <v>5</v>
      </c>
      <c r="C24" s="45">
        <f>C19</f>
        <v>480</v>
      </c>
      <c r="D24" s="46"/>
      <c r="E24" s="47">
        <f t="shared" si="3"/>
        <v>0</v>
      </c>
    </row>
    <row r="25" spans="1:5" ht="15.75" x14ac:dyDescent="0.2">
      <c r="A25" s="38" t="s">
        <v>14</v>
      </c>
      <c r="B25" s="39"/>
      <c r="C25" s="41"/>
      <c r="D25" s="45"/>
      <c r="E25" s="50">
        <f>SUM(E26:E31)</f>
        <v>0</v>
      </c>
    </row>
    <row r="26" spans="1:5" ht="29.25" customHeight="1" x14ac:dyDescent="0.2">
      <c r="A26" s="48" t="s">
        <v>43</v>
      </c>
      <c r="B26" s="39" t="s">
        <v>6</v>
      </c>
      <c r="C26" s="41">
        <v>163</v>
      </c>
      <c r="D26" s="49"/>
      <c r="E26" s="47">
        <f t="shared" si="3"/>
        <v>0</v>
      </c>
    </row>
    <row r="27" spans="1:5" ht="29.25" customHeight="1" x14ac:dyDescent="0.2">
      <c r="A27" s="48" t="s">
        <v>37</v>
      </c>
      <c r="B27" s="39" t="s">
        <v>6</v>
      </c>
      <c r="C27" s="41">
        <v>160</v>
      </c>
      <c r="D27" s="49"/>
      <c r="E27" s="47">
        <f t="shared" ref="E27" si="4">ROUND(C27*(D27),2)</f>
        <v>0</v>
      </c>
    </row>
    <row r="28" spans="1:5" x14ac:dyDescent="0.2">
      <c r="A28" s="48" t="s">
        <v>38</v>
      </c>
      <c r="B28" s="39" t="s">
        <v>29</v>
      </c>
      <c r="C28" s="41">
        <v>170</v>
      </c>
      <c r="D28" s="49"/>
      <c r="E28" s="47">
        <f t="shared" si="3"/>
        <v>0</v>
      </c>
    </row>
    <row r="29" spans="1:5" x14ac:dyDescent="0.2">
      <c r="A29" s="48" t="s">
        <v>39</v>
      </c>
      <c r="B29" s="39" t="s">
        <v>29</v>
      </c>
      <c r="C29" s="41">
        <v>168</v>
      </c>
      <c r="D29" s="49"/>
      <c r="E29" s="47">
        <f t="shared" ref="E29" si="5">ROUND(C29*(D29),2)</f>
        <v>0</v>
      </c>
    </row>
    <row r="30" spans="1:5" ht="30" x14ac:dyDescent="0.2">
      <c r="A30" s="48" t="s">
        <v>40</v>
      </c>
      <c r="B30" s="39" t="s">
        <v>7</v>
      </c>
      <c r="C30" s="41">
        <v>16</v>
      </c>
      <c r="D30" s="49"/>
      <c r="E30" s="47">
        <f t="shared" si="3"/>
        <v>0</v>
      </c>
    </row>
    <row r="31" spans="1:5" x14ac:dyDescent="0.2">
      <c r="A31" s="43" t="s">
        <v>56</v>
      </c>
      <c r="B31" s="44" t="s">
        <v>13</v>
      </c>
      <c r="C31" s="45">
        <v>5</v>
      </c>
      <c r="D31" s="46"/>
      <c r="E31" s="47">
        <f>ROUND(C31*(D31),2)</f>
        <v>0</v>
      </c>
    </row>
    <row r="32" spans="1:5" ht="15.75" x14ac:dyDescent="0.2">
      <c r="A32" s="38" t="s">
        <v>15</v>
      </c>
      <c r="B32" s="39"/>
      <c r="C32" s="41"/>
      <c r="D32" s="45"/>
      <c r="E32" s="50">
        <f>E33</f>
        <v>0</v>
      </c>
    </row>
    <row r="33" spans="1:5" x14ac:dyDescent="0.2">
      <c r="A33" s="43" t="s">
        <v>30</v>
      </c>
      <c r="B33" s="44" t="s">
        <v>12</v>
      </c>
      <c r="C33" s="45">
        <f>C24*11*0.024</f>
        <v>126.72</v>
      </c>
      <c r="D33" s="46"/>
      <c r="E33" s="47">
        <f t="shared" si="3"/>
        <v>0</v>
      </c>
    </row>
    <row r="34" spans="1:5" s="36" customFormat="1" ht="15.75" x14ac:dyDescent="0.25">
      <c r="A34" s="55" t="s">
        <v>44</v>
      </c>
      <c r="B34" s="34"/>
      <c r="C34" s="35"/>
      <c r="D34" s="35"/>
      <c r="E34" s="56">
        <f>E32+E25+E17+E7</f>
        <v>0</v>
      </c>
    </row>
    <row r="35" spans="1:5" ht="15.75" x14ac:dyDescent="0.2">
      <c r="A35" s="38" t="s">
        <v>31</v>
      </c>
      <c r="B35" s="39"/>
      <c r="C35" s="41"/>
      <c r="D35" s="45"/>
      <c r="E35" s="57">
        <f>SUM(E36:E38)</f>
        <v>0</v>
      </c>
    </row>
    <row r="36" spans="1:5" x14ac:dyDescent="0.2">
      <c r="A36" s="43" t="s">
        <v>92</v>
      </c>
      <c r="B36" s="44" t="s">
        <v>6</v>
      </c>
      <c r="C36" s="45">
        <v>160</v>
      </c>
      <c r="D36" s="46"/>
      <c r="E36" s="47">
        <f t="shared" si="3"/>
        <v>0</v>
      </c>
    </row>
    <row r="37" spans="1:5" ht="16.5" customHeight="1" x14ac:dyDescent="0.2">
      <c r="A37" s="8" t="s">
        <v>17</v>
      </c>
      <c r="B37" s="9" t="s">
        <v>13</v>
      </c>
      <c r="C37" s="10">
        <v>1</v>
      </c>
      <c r="D37" s="11"/>
      <c r="E37" s="12">
        <f>ROUND(C37*(D37),2)</f>
        <v>0</v>
      </c>
    </row>
    <row r="38" spans="1:5" x14ac:dyDescent="0.2">
      <c r="A38" s="43" t="s">
        <v>16</v>
      </c>
      <c r="B38" s="44" t="s">
        <v>13</v>
      </c>
      <c r="C38" s="45">
        <v>1</v>
      </c>
      <c r="D38" s="46"/>
      <c r="E38" s="47">
        <f t="shared" si="3"/>
        <v>0</v>
      </c>
    </row>
    <row r="39" spans="1:5" x14ac:dyDescent="0.2">
      <c r="A39" s="13"/>
      <c r="B39" s="14"/>
      <c r="C39" s="14"/>
      <c r="D39" s="14"/>
      <c r="E39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 -TOK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Pod Stráží a Ve Stráži</vt:lpstr>
      <vt:lpstr>Ve Svahu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2014-09-12T08:20:10Z</dcterms:modified>
</cp:coreProperties>
</file>