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Máma\!2022\P2105_6_hasičská_zbrojnice\"/>
    </mc:Choice>
  </mc:AlternateContent>
  <bookViews>
    <workbookView xWindow="0" yWindow="0" windowWidth="0" windowHeight="0"/>
  </bookViews>
  <sheets>
    <sheet name="Rekapitulace stavby" sheetId="1" r:id="rId1"/>
    <sheet name="IO 01 - Vodovod, přípojka..." sheetId="2" r:id="rId2"/>
    <sheet name="IO 02 - Kanalizace splašk..." sheetId="3" r:id="rId3"/>
    <sheet name="VRN - Vedlejší rozpočtové...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'IO 01 - Vodovod, přípojka...'!$C$124:$K$303</definedName>
    <definedName name="_xlnm.Print_Area" localSheetId="1">'IO 01 - Vodovod, přípojka...'!$C$112:$J$303</definedName>
    <definedName name="_xlnm.Print_Titles" localSheetId="1">'IO 01 - Vodovod, přípojka...'!$124:$124</definedName>
    <definedName name="_xlnm._FilterDatabase" localSheetId="2" hidden="1">'IO 02 - Kanalizace splašk...'!$C$122:$K$237</definedName>
    <definedName name="_xlnm.Print_Area" localSheetId="2">'IO 02 - Kanalizace splašk...'!$C$110:$J$237</definedName>
    <definedName name="_xlnm.Print_Titles" localSheetId="2">'IO 02 - Kanalizace splašk...'!$122:$122</definedName>
    <definedName name="_xlnm._FilterDatabase" localSheetId="3" hidden="1">'VRN - Vedlejší rozpočtové...'!$C$118:$K$125</definedName>
    <definedName name="_xlnm.Print_Area" localSheetId="3">'VRN - Vedlejší rozpočtové...'!$C$106:$J$125</definedName>
    <definedName name="_xlnm.Print_Titles" localSheetId="3">'VRN - Vedlejší rozpočtové...'!$118:$118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25"/>
  <c r="BH125"/>
  <c r="BG125"/>
  <c r="BF125"/>
  <c r="T125"/>
  <c r="T124"/>
  <c r="R125"/>
  <c r="R124"/>
  <c r="P125"/>
  <c r="P124"/>
  <c r="BI123"/>
  <c r="BH123"/>
  <c r="BG123"/>
  <c r="BF123"/>
  <c r="T123"/>
  <c r="R123"/>
  <c r="P123"/>
  <c r="BI122"/>
  <c r="BH122"/>
  <c r="BG122"/>
  <c r="BF122"/>
  <c r="T122"/>
  <c r="R122"/>
  <c r="P122"/>
  <c r="J115"/>
  <c r="F115"/>
  <c r="F113"/>
  <c r="E111"/>
  <c r="J91"/>
  <c r="F91"/>
  <c r="F89"/>
  <c r="E87"/>
  <c r="J24"/>
  <c r="E24"/>
  <c r="J116"/>
  <c r="J23"/>
  <c r="J18"/>
  <c r="E18"/>
  <c r="F92"/>
  <c r="J17"/>
  <c r="J12"/>
  <c r="J113"/>
  <c r="E7"/>
  <c r="E85"/>
  <c i="3" r="T189"/>
  <c r="J37"/>
  <c r="J36"/>
  <c i="1" r="AY96"/>
  <c i="3" r="J35"/>
  <c i="1" r="AX96"/>
  <c i="3" r="BI237"/>
  <c r="BH237"/>
  <c r="BG237"/>
  <c r="BF237"/>
  <c r="T237"/>
  <c r="T236"/>
  <c r="R237"/>
  <c r="R236"/>
  <c r="P237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7"/>
  <c r="BH217"/>
  <c r="BG217"/>
  <c r="BF217"/>
  <c r="T217"/>
  <c r="R217"/>
  <c r="P217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8"/>
  <c r="BH198"/>
  <c r="BG198"/>
  <c r="BF198"/>
  <c r="T198"/>
  <c r="R198"/>
  <c r="P198"/>
  <c r="BI196"/>
  <c r="BH196"/>
  <c r="BG196"/>
  <c r="BF196"/>
  <c r="T196"/>
  <c r="R196"/>
  <c r="P196"/>
  <c r="BI192"/>
  <c r="BH192"/>
  <c r="BG192"/>
  <c r="BF192"/>
  <c r="T192"/>
  <c r="R192"/>
  <c r="P192"/>
  <c r="BI190"/>
  <c r="BH190"/>
  <c r="BG190"/>
  <c r="BF190"/>
  <c r="T190"/>
  <c r="R190"/>
  <c r="P190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79"/>
  <c r="BH179"/>
  <c r="BG179"/>
  <c r="BF179"/>
  <c r="T179"/>
  <c r="R179"/>
  <c r="P179"/>
  <c r="BI177"/>
  <c r="BH177"/>
  <c r="BG177"/>
  <c r="BF177"/>
  <c r="T177"/>
  <c r="R177"/>
  <c r="P177"/>
  <c r="BI174"/>
  <c r="BH174"/>
  <c r="BG174"/>
  <c r="BF174"/>
  <c r="T174"/>
  <c r="R174"/>
  <c r="P174"/>
  <c r="BI170"/>
  <c r="BH170"/>
  <c r="BG170"/>
  <c r="BF170"/>
  <c r="T170"/>
  <c r="R170"/>
  <c r="P170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J119"/>
  <c r="F119"/>
  <c r="F117"/>
  <c r="E115"/>
  <c r="J91"/>
  <c r="F91"/>
  <c r="F89"/>
  <c r="E87"/>
  <c r="J24"/>
  <c r="E24"/>
  <c r="J92"/>
  <c r="J23"/>
  <c r="J18"/>
  <c r="E18"/>
  <c r="F92"/>
  <c r="J17"/>
  <c r="J12"/>
  <c r="J117"/>
  <c r="E7"/>
  <c r="E85"/>
  <c i="2" r="J37"/>
  <c r="J36"/>
  <c i="1" r="AY95"/>
  <c i="2" r="J35"/>
  <c i="1" r="AX95"/>
  <c i="2" r="BI303"/>
  <c r="BH303"/>
  <c r="BG303"/>
  <c r="BF303"/>
  <c r="T303"/>
  <c r="T302"/>
  <c r="R303"/>
  <c r="R302"/>
  <c r="P303"/>
  <c r="P302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6"/>
  <c r="BH276"/>
  <c r="BG276"/>
  <c r="BF276"/>
  <c r="T276"/>
  <c r="R276"/>
  <c r="P276"/>
  <c r="BI273"/>
  <c r="BH273"/>
  <c r="BG273"/>
  <c r="BF273"/>
  <c r="T273"/>
  <c r="R273"/>
  <c r="P273"/>
  <c r="BI272"/>
  <c r="BH272"/>
  <c r="BG272"/>
  <c r="BF272"/>
  <c r="T272"/>
  <c r="R272"/>
  <c r="P272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1"/>
  <c r="BH241"/>
  <c r="BG241"/>
  <c r="BF241"/>
  <c r="T241"/>
  <c r="R241"/>
  <c r="P241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R235"/>
  <c r="P235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3"/>
  <c r="BH223"/>
  <c r="BG223"/>
  <c r="BF223"/>
  <c r="T223"/>
  <c r="R223"/>
  <c r="P223"/>
  <c r="BI219"/>
  <c r="BH219"/>
  <c r="BG219"/>
  <c r="BF219"/>
  <c r="T219"/>
  <c r="T218"/>
  <c r="R219"/>
  <c r="R218"/>
  <c r="P219"/>
  <c r="P218"/>
  <c r="BI216"/>
  <c r="BH216"/>
  <c r="BG216"/>
  <c r="BF216"/>
  <c r="T216"/>
  <c r="R216"/>
  <c r="P216"/>
  <c r="BI212"/>
  <c r="BH212"/>
  <c r="BG212"/>
  <c r="BF212"/>
  <c r="T212"/>
  <c r="R212"/>
  <c r="P212"/>
  <c r="BI210"/>
  <c r="BH210"/>
  <c r="BG210"/>
  <c r="BF210"/>
  <c r="T210"/>
  <c r="R210"/>
  <c r="P210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R202"/>
  <c r="P202"/>
  <c r="BI198"/>
  <c r="BH198"/>
  <c r="BG198"/>
  <c r="BF198"/>
  <c r="T198"/>
  <c r="R198"/>
  <c r="P198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1"/>
  <c r="BH171"/>
  <c r="BG171"/>
  <c r="BF171"/>
  <c r="T171"/>
  <c r="R171"/>
  <c r="P171"/>
  <c r="BI169"/>
  <c r="BH169"/>
  <c r="BG169"/>
  <c r="BF169"/>
  <c r="T169"/>
  <c r="R169"/>
  <c r="P169"/>
  <c r="BI165"/>
  <c r="BH165"/>
  <c r="BG165"/>
  <c r="BF165"/>
  <c r="T165"/>
  <c r="R165"/>
  <c r="P165"/>
  <c r="BI163"/>
  <c r="BH163"/>
  <c r="BG163"/>
  <c r="BF163"/>
  <c r="T163"/>
  <c r="R163"/>
  <c r="P163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4"/>
  <c r="BH144"/>
  <c r="BG144"/>
  <c r="BF144"/>
  <c r="T144"/>
  <c r="R144"/>
  <c r="P144"/>
  <c r="BI142"/>
  <c r="BH142"/>
  <c r="BG142"/>
  <c r="BF142"/>
  <c r="T142"/>
  <c r="R142"/>
  <c r="P142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J121"/>
  <c r="F121"/>
  <c r="F119"/>
  <c r="E117"/>
  <c r="J91"/>
  <c r="F91"/>
  <c r="F89"/>
  <c r="E87"/>
  <c r="J24"/>
  <c r="E24"/>
  <c r="J122"/>
  <c r="J23"/>
  <c r="J18"/>
  <c r="E18"/>
  <c r="F122"/>
  <c r="J17"/>
  <c r="J12"/>
  <c r="J119"/>
  <c r="E7"/>
  <c r="E115"/>
  <c i="1" r="L90"/>
  <c r="AM90"/>
  <c r="AM89"/>
  <c r="L89"/>
  <c r="AM87"/>
  <c r="L87"/>
  <c r="L85"/>
  <c r="L84"/>
  <c i="2" r="J298"/>
  <c r="J294"/>
  <c r="BK290"/>
  <c r="BK286"/>
  <c r="BK279"/>
  <c r="BK276"/>
  <c r="BK272"/>
  <c r="J264"/>
  <c r="J258"/>
  <c r="J253"/>
  <c r="BK247"/>
  <c r="BK237"/>
  <c r="BK229"/>
  <c r="BK227"/>
  <c r="J219"/>
  <c r="J210"/>
  <c r="BK198"/>
  <c r="J179"/>
  <c r="J171"/>
  <c r="J163"/>
  <c r="BK152"/>
  <c r="BK142"/>
  <c r="J132"/>
  <c r="J128"/>
  <c i="3" r="J205"/>
  <c r="J186"/>
  <c r="BK237"/>
  <c r="BK170"/>
  <c r="BK228"/>
  <c r="BK190"/>
  <c r="BK149"/>
  <c r="J220"/>
  <c r="J209"/>
  <c r="J190"/>
  <c r="J222"/>
  <c r="BK182"/>
  <c r="BK155"/>
  <c r="BK212"/>
  <c r="BK159"/>
  <c r="BK177"/>
  <c r="BK161"/>
  <c i="2" r="BK219"/>
  <c r="BK205"/>
  <c r="J198"/>
  <c r="J185"/>
  <c r="J177"/>
  <c r="J169"/>
  <c r="BK154"/>
  <c r="J144"/>
  <c r="J134"/>
  <c i="3" r="BK230"/>
  <c r="J196"/>
  <c r="J179"/>
  <c r="BK225"/>
  <c r="J161"/>
  <c r="BK130"/>
  <c r="BK209"/>
  <c r="J151"/>
  <c r="J228"/>
  <c r="BK201"/>
  <c r="J230"/>
  <c r="BK184"/>
  <c r="BK140"/>
  <c r="J170"/>
  <c r="J138"/>
  <c r="J234"/>
  <c i="4" r="J123"/>
  <c r="BK123"/>
  <c i="2" r="J303"/>
  <c r="BK296"/>
  <c r="BK292"/>
  <c r="BK288"/>
  <c r="BK283"/>
  <c r="J281"/>
  <c r="BK277"/>
  <c r="J273"/>
  <c r="BK261"/>
  <c r="BK255"/>
  <c r="BK251"/>
  <c r="J249"/>
  <c r="J241"/>
  <c r="J237"/>
  <c r="BK228"/>
  <c r="J223"/>
  <c r="J212"/>
  <c r="J205"/>
  <c r="BK187"/>
  <c r="BK177"/>
  <c r="BK165"/>
  <c r="BK156"/>
  <c r="J150"/>
  <c r="BK134"/>
  <c i="3" r="J218"/>
  <c r="J184"/>
  <c r="J232"/>
  <c r="J149"/>
  <c r="J203"/>
  <c r="BK234"/>
  <c r="J207"/>
  <c r="BK218"/>
  <c r="BK222"/>
  <c r="J130"/>
  <c r="J214"/>
  <c r="J201"/>
  <c r="BK214"/>
  <c i="4" r="J125"/>
  <c i="3" r="J225"/>
  <c r="BK143"/>
  <c r="BK174"/>
  <c i="2" r="BK298"/>
  <c r="J296"/>
  <c r="J292"/>
  <c r="J288"/>
  <c r="J283"/>
  <c r="J279"/>
  <c r="J276"/>
  <c r="J272"/>
  <c r="J261"/>
  <c r="J255"/>
  <c r="J251"/>
  <c r="J247"/>
  <c r="J240"/>
  <c r="J235"/>
  <c r="J228"/>
  <c r="J227"/>
  <c r="BK216"/>
  <c r="J207"/>
  <c r="J189"/>
  <c r="BK183"/>
  <c r="BK175"/>
  <c r="J165"/>
  <c r="J156"/>
  <c r="BK144"/>
  <c r="BK132"/>
  <c i="1" r="AS94"/>
  <c i="3" r="BK138"/>
  <c r="J198"/>
  <c r="J147"/>
  <c r="J226"/>
  <c r="BK186"/>
  <c r="BK126"/>
  <c r="BK210"/>
  <c r="BK196"/>
  <c r="J128"/>
  <c r="BK220"/>
  <c r="BK179"/>
  <c r="J143"/>
  <c r="J192"/>
  <c r="J140"/>
  <c r="J237"/>
  <c r="J159"/>
  <c i="4" r="BK122"/>
  <c i="2" r="F35"/>
  <c r="BK210"/>
  <c r="J202"/>
  <c r="BK185"/>
  <c r="BK171"/>
  <c r="BK163"/>
  <c r="J154"/>
  <c r="J142"/>
  <c r="BK130"/>
  <c r="F34"/>
  <c i="3" r="J182"/>
  <c r="J126"/>
  <c i="4" r="BK125"/>
  <c i="2" r="F36"/>
  <c r="BK212"/>
  <c r="BK202"/>
  <c r="J187"/>
  <c r="BK179"/>
  <c r="BK169"/>
  <c r="BK159"/>
  <c r="J152"/>
  <c r="BK136"/>
  <c r="J130"/>
  <c r="J34"/>
  <c i="3" r="J174"/>
  <c r="BK205"/>
  <c i="2" r="BK303"/>
  <c r="BK294"/>
  <c r="J290"/>
  <c r="J286"/>
  <c r="BK281"/>
  <c r="J277"/>
  <c r="BK273"/>
  <c r="BK264"/>
  <c r="BK258"/>
  <c r="BK253"/>
  <c r="BK249"/>
  <c r="BK241"/>
  <c r="BK240"/>
  <c r="BK235"/>
  <c r="J229"/>
  <c r="BK223"/>
  <c r="J216"/>
  <c r="BK207"/>
  <c r="BK189"/>
  <c r="J183"/>
  <c r="J175"/>
  <c r="J159"/>
  <c r="BK150"/>
  <c r="J136"/>
  <c r="BK128"/>
  <c i="3" r="J217"/>
  <c r="BK192"/>
  <c r="BK147"/>
  <c r="BK207"/>
  <c r="BK157"/>
  <c r="J136"/>
  <c r="J212"/>
  <c r="J157"/>
  <c r="BK136"/>
  <c r="BK217"/>
  <c r="BK151"/>
  <c r="BK226"/>
  <c r="BK198"/>
  <c r="J177"/>
  <c r="J210"/>
  <c r="J155"/>
  <c r="BK203"/>
  <c r="BK232"/>
  <c r="BK128"/>
  <c i="4" r="J122"/>
  <c i="2" r="F37"/>
  <c l="1" r="P127"/>
  <c r="T204"/>
  <c r="T222"/>
  <c r="T293"/>
  <c i="3" r="R176"/>
  <c r="T181"/>
  <c r="T200"/>
  <c i="2" r="R222"/>
  <c r="P293"/>
  <c i="3" r="R125"/>
  <c r="T176"/>
  <c r="R181"/>
  <c r="P189"/>
  <c r="R189"/>
  <c i="2" r="T127"/>
  <c r="BK209"/>
  <c r="J209"/>
  <c r="J100"/>
  <c r="T209"/>
  <c r="R285"/>
  <c i="3" r="BK125"/>
  <c r="J125"/>
  <c r="J98"/>
  <c r="BK181"/>
  <c r="J181"/>
  <c r="J100"/>
  <c r="P200"/>
  <c i="2" r="BK222"/>
  <c r="J222"/>
  <c r="J102"/>
  <c r="BK293"/>
  <c r="J293"/>
  <c r="J104"/>
  <c i="4" r="BK121"/>
  <c i="2" r="P222"/>
  <c r="T285"/>
  <c i="3" r="BK176"/>
  <c r="J176"/>
  <c r="J99"/>
  <c i="4" r="P121"/>
  <c r="P120"/>
  <c r="P119"/>
  <c i="1" r="AU97"/>
  <c i="2" r="R127"/>
  <c r="P204"/>
  <c r="P209"/>
  <c r="P285"/>
  <c i="3" r="T125"/>
  <c r="T124"/>
  <c r="T123"/>
  <c r="P181"/>
  <c r="BK200"/>
  <c r="J200"/>
  <c r="J102"/>
  <c i="4" r="R121"/>
  <c r="R120"/>
  <c r="R119"/>
  <c i="2" r="BK127"/>
  <c r="J127"/>
  <c r="J98"/>
  <c r="BK204"/>
  <c r="J204"/>
  <c r="J99"/>
  <c r="R204"/>
  <c r="R209"/>
  <c r="BK285"/>
  <c r="J285"/>
  <c r="J103"/>
  <c r="R293"/>
  <c i="3" r="P125"/>
  <c r="P124"/>
  <c r="P123"/>
  <c i="1" r="AU96"/>
  <c i="3" r="P176"/>
  <c r="BK189"/>
  <c r="J189"/>
  <c r="J101"/>
  <c r="R200"/>
  <c i="4" r="T121"/>
  <c r="T120"/>
  <c r="T119"/>
  <c i="2" r="BK302"/>
  <c r="J302"/>
  <c r="J105"/>
  <c r="BK218"/>
  <c r="J218"/>
  <c r="J101"/>
  <c i="4" r="BK124"/>
  <c r="J124"/>
  <c r="J99"/>
  <c i="3" r="BK236"/>
  <c r="J236"/>
  <c r="J103"/>
  <c i="4" r="J89"/>
  <c r="F116"/>
  <c i="3" r="BK124"/>
  <c r="BK123"/>
  <c r="J123"/>
  <c r="J96"/>
  <c i="4" r="J92"/>
  <c r="BE122"/>
  <c r="E109"/>
  <c r="BE123"/>
  <c r="BE125"/>
  <c i="3" r="J89"/>
  <c r="BE149"/>
  <c r="BE210"/>
  <c r="BE222"/>
  <c r="J120"/>
  <c r="BE130"/>
  <c r="BE136"/>
  <c r="BE161"/>
  <c r="BE209"/>
  <c r="BE228"/>
  <c r="BE232"/>
  <c r="BE126"/>
  <c r="BE147"/>
  <c r="BE179"/>
  <c r="BE186"/>
  <c r="BE198"/>
  <c r="BE205"/>
  <c r="BE207"/>
  <c r="BE218"/>
  <c r="BE225"/>
  <c r="BE234"/>
  <c r="E113"/>
  <c r="F120"/>
  <c r="BE138"/>
  <c r="BE196"/>
  <c r="BE217"/>
  <c r="BE155"/>
  <c r="BE157"/>
  <c r="BE184"/>
  <c r="BE214"/>
  <c r="BE230"/>
  <c i="2" r="BK126"/>
  <c r="J126"/>
  <c r="J97"/>
  <c i="3" r="BE143"/>
  <c r="BE170"/>
  <c r="BE177"/>
  <c r="BE182"/>
  <c r="BE201"/>
  <c r="BE237"/>
  <c r="BE128"/>
  <c r="BE192"/>
  <c r="BE203"/>
  <c r="BE212"/>
  <c r="BE226"/>
  <c r="BE140"/>
  <c r="BE151"/>
  <c r="BE159"/>
  <c r="BE174"/>
  <c r="BE190"/>
  <c r="BE220"/>
  <c i="1" r="BC95"/>
  <c r="BA95"/>
  <c i="2" r="E85"/>
  <c r="J89"/>
  <c r="F92"/>
  <c r="J92"/>
  <c r="BE128"/>
  <c r="BE130"/>
  <c r="BE132"/>
  <c r="BE134"/>
  <c r="BE136"/>
  <c r="BE142"/>
  <c r="BE144"/>
  <c r="BE150"/>
  <c r="BE152"/>
  <c r="BE154"/>
  <c r="BE156"/>
  <c r="BE159"/>
  <c r="BE163"/>
  <c r="BE165"/>
  <c r="BE169"/>
  <c r="BE171"/>
  <c r="BE175"/>
  <c r="BE177"/>
  <c r="BE179"/>
  <c r="BE183"/>
  <c r="BE185"/>
  <c r="BE187"/>
  <c r="BE189"/>
  <c r="BE198"/>
  <c r="BE202"/>
  <c r="BE205"/>
  <c r="BE207"/>
  <c r="BE210"/>
  <c r="BE212"/>
  <c r="BE216"/>
  <c r="BE219"/>
  <c r="BE223"/>
  <c r="BE227"/>
  <c r="BE228"/>
  <c r="BE229"/>
  <c r="BE235"/>
  <c r="BE237"/>
  <c r="BE240"/>
  <c r="BE241"/>
  <c r="BE247"/>
  <c r="BE249"/>
  <c r="BE251"/>
  <c r="BE253"/>
  <c r="BE255"/>
  <c r="BE258"/>
  <c r="BE261"/>
  <c r="BE264"/>
  <c r="BE272"/>
  <c r="BE273"/>
  <c r="BE276"/>
  <c r="BE277"/>
  <c r="BE279"/>
  <c r="BE281"/>
  <c r="BE283"/>
  <c r="BE286"/>
  <c r="BE288"/>
  <c r="BE290"/>
  <c r="BE292"/>
  <c r="BE294"/>
  <c r="BE296"/>
  <c r="BE298"/>
  <c r="BE303"/>
  <c i="1" r="BB95"/>
  <c r="AW95"/>
  <c r="BD95"/>
  <c i="4" r="F37"/>
  <c i="1" r="BD97"/>
  <c i="4" r="F34"/>
  <c i="1" r="BA97"/>
  <c i="3" r="F35"/>
  <c i="1" r="BB96"/>
  <c i="4" r="J34"/>
  <c i="1" r="AW97"/>
  <c i="4" r="F36"/>
  <c i="1" r="BC97"/>
  <c i="4" r="F35"/>
  <c i="1" r="BB97"/>
  <c i="3" r="F36"/>
  <c i="1" r="BC96"/>
  <c i="3" r="J34"/>
  <c i="1" r="AW96"/>
  <c i="3" r="F34"/>
  <c i="1" r="BA96"/>
  <c i="3" r="F37"/>
  <c i="1" r="BD96"/>
  <c i="4" l="1" r="BK120"/>
  <c r="J120"/>
  <c r="J97"/>
  <c i="2" r="R126"/>
  <c r="R125"/>
  <c i="3" r="R124"/>
  <c r="R123"/>
  <c i="2" r="T126"/>
  <c r="T125"/>
  <c r="P126"/>
  <c r="P125"/>
  <c i="1" r="AU95"/>
  <c i="4" r="J121"/>
  <c r="J98"/>
  <c i="3" r="J124"/>
  <c r="J97"/>
  <c i="2" r="BK125"/>
  <c r="J125"/>
  <c r="J96"/>
  <c i="1" r="AU94"/>
  <c i="2" r="J33"/>
  <c i="1" r="AV95"/>
  <c r="AT95"/>
  <c i="3" r="F33"/>
  <c i="1" r="AZ96"/>
  <c i="3" r="J30"/>
  <c i="1" r="AG96"/>
  <c i="4" r="J33"/>
  <c i="1" r="AV97"/>
  <c r="AT97"/>
  <c i="3" r="J33"/>
  <c i="1" r="AV96"/>
  <c r="AT96"/>
  <c i="2" r="F33"/>
  <c i="1" r="AZ95"/>
  <c r="BC94"/>
  <c r="W32"/>
  <c r="BA94"/>
  <c r="W30"/>
  <c i="4" r="F33"/>
  <c i="1" r="AZ97"/>
  <c r="BB94"/>
  <c r="W31"/>
  <c r="BD94"/>
  <c r="W33"/>
  <c i="4" l="1" r="BK119"/>
  <c r="J119"/>
  <c r="J96"/>
  <c i="1" r="AN96"/>
  <c i="3" r="J39"/>
  <c i="2" r="J30"/>
  <c i="1" r="AG95"/>
  <c r="AZ94"/>
  <c r="W29"/>
  <c r="AY94"/>
  <c r="AX94"/>
  <c r="AW94"/>
  <c r="AK30"/>
  <c i="2" l="1" r="J39"/>
  <c i="1" r="AN95"/>
  <c i="4" r="J30"/>
  <c i="1" r="AG97"/>
  <c r="AG94"/>
  <c r="AK26"/>
  <c r="AV94"/>
  <c r="AK29"/>
  <c r="AK35"/>
  <c i="4" l="1" r="J39"/>
  <c i="1" r="AN97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<sst xmlns="http://schemas.openxmlformats.org/spreadsheetml/2006/main">
  <si>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</si>
  <si>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</si>
  <si>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</si>
  <si>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</si>
  <si>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</si>
  <si>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{91a6badc-f1fa-4fd9-bcaf-1c42113c3536}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</si>
  <si>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</si>
  <si>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</si>
  <si>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</si>
  <si>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</si>
  <si>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</si>
  <si>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</si>
  <si>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</si>
  <si>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</si>
  <si>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P2105/6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</si>
  <si>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</si>
  <si>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</si>
  <si>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Hasičská zbrojnice – Dolní Jirčany, Vodovod a splašková kanalizace</t>
  </si>
  <si>
    <t>KSO:</t>
  </si>
  <si>
    <t>CC-CZ:</t>
  </si>
  <si>
    <t>Místo:</t>
  </si>
  <si>
    <t xml:space="preserve">Psáry - Dolní Jirčany </t>
  </si>
  <si>
    <t>Datum:</t>
  </si>
  <si>
    <t>10. 10. 2022</t>
  </si>
  <si>
    <t>Zadavatel:</t>
  </si>
  <si>
    <t>IČ:</t>
  </si>
  <si>
    <t>00241580</t>
  </si>
  <si>
    <t>Obec Psáry</t>
  </si>
  <si>
    <t>DIČ:</t>
  </si>
  <si>
    <t>Uchazeč:</t>
  </si>
  <si>
    <t>Vyplň údaj</t>
  </si>
  <si>
    <t>Projektant:</t>
  </si>
  <si>
    <t>27230601</t>
  </si>
  <si>
    <t>HW PROJEKT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</si>
  <si>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</si>
  <si>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</si>
  <si>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</si>
  <si>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</si>
  <si>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</si>
  <si>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</si>
  <si>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</si>
  <si>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</si>
  <si>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</si>
  <si>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</si>
  <si>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</si>
  <si>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</si>
  <si>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</si>
  <si>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</si>
  <si>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</si>
  <si>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</si>
  <si>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</si>
  <si>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</si>
  <si>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</si>
  <si>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</si>
  <si>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</si>
  <si>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</si>
  <si>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</si>
  <si>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</si>
  <si>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</si>
  <si>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</si>
  <si>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</si>
  <si>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</si>
  <si>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</si>
  <si>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</si>
  <si>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</si>
  <si>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</si>
  <si>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</si>
  <si>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</si>
  <si>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</si>
  <si>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</si>
  <si>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</si>
  <si>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</si>
  <si>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</si>
  <si>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</si>
  <si>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</si>
  <si>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</si>
  <si>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</si>
  <si>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</si>
  <si>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</si>
  <si>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</si>
  <si>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</si>
  <si>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</si>
  <si>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</si>
  <si>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IO 01</t>
  </si>
  <si>
    <t xml:space="preserve">Vodovod, přípojka vodovodu </t>
  </si>
  <si>
    <t>STA</t>
  </si>
  <si>
    <t>1</t>
  </si>
  <si>
    <t>{8e3fc58d-529d-4495-bc6d-fab1dd73c095}</t>
  </si>
  <si>
    <t>2</t>
  </si>
  <si>
    <t>IO 02</t>
  </si>
  <si>
    <t xml:space="preserve">Kanalizace splašková tlaková, přípojka kanalizace </t>
  </si>
  <si>
    <t>{fc327fd6-ac5f-48bb-a645-223b0ddd05ef}</t>
  </si>
  <si>
    <t>VRN</t>
  </si>
  <si>
    <t>Vedlejší rozpočtové náklady</t>
  </si>
  <si>
    <t>{b0b8a2f4-3fb2-48c8-897a-fe6c90e917ef}</t>
  </si>
  <si>
    <t>KRYCÍ LIST SOUPISU PRACÍ</t>
  </si>
  <si>
    <t>Objekt:</t>
  </si>
  <si>
    <t xml:space="preserve">IO 01 - Vodovod, přípojka vodovodu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</si>
  <si>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</si>
  <si>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</si>
  <si>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</si>
  <si>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</si>
  <si>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</si>
  <si>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</si>
  <si>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</si>
  <si>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</si>
  <si>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</si>
  <si>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</si>
  <si>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</si>
  <si>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</si>
  <si>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</si>
  <si>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</si>
  <si>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</si>
  <si>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</si>
  <si>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</si>
  <si>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</si>
  <si>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</si>
  <si>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</si>
  <si>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</si>
  <si>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</si>
  <si>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</si>
  <si>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</si>
  <si>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</si>
  <si>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</si>
  <si>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</si>
  <si>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</si>
  <si>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</si>
  <si>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</si>
  <si>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</si>
  <si>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</si>
  <si>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113107122</t>
  </si>
  <si>
    <t>Odstranění podkladu z kameniva drceného tl přes 100 do 200 mm ručně</t>
  </si>
  <si>
    <t>m2</t>
  </si>
  <si>
    <t>4</t>
  </si>
  <si>
    <t>-749351080</t>
  </si>
  <si>
    <t>VV</t>
  </si>
  <si>
    <t>2*2,5"odstranění krytu cyklostezky pro zřízení startovací jámy</t>
  </si>
  <si>
    <t>113107142</t>
  </si>
  <si>
    <t>Odstranění podkladu živičného tl přes 50 do 100 mm ručně</t>
  </si>
  <si>
    <t>-1135950386</t>
  </si>
  <si>
    <t>3</t>
  </si>
  <si>
    <t>115101201</t>
  </si>
  <si>
    <t>Čerpání vody na dopravní výšku do 10 m průměrný přítok do 500 l/min</t>
  </si>
  <si>
    <t>hod</t>
  </si>
  <si>
    <t>-882093317</t>
  </si>
  <si>
    <t>112"odhad</t>
  </si>
  <si>
    <t>115101301</t>
  </si>
  <si>
    <t>Pohotovost čerpací soupravy pro dopravní výšku do 10 m přítok do 500 l/min</t>
  </si>
  <si>
    <t>den</t>
  </si>
  <si>
    <t>44073395</t>
  </si>
  <si>
    <t>14"odhad</t>
  </si>
  <si>
    <t>5</t>
  </si>
  <si>
    <t>131151201</t>
  </si>
  <si>
    <t>Hloubení jam zapažených v hornině třídy těžitelnosti I skupiny 1 a 2 objem do 20 m3 strojně</t>
  </si>
  <si>
    <t>m3</t>
  </si>
  <si>
    <t>-937988490</t>
  </si>
  <si>
    <t>P</t>
  </si>
  <si>
    <t>Poznámka k položce:_x000d_
startovací a cílová jáma jsou společné pro protlak vodovodního řadu V1 a řadu splaškové tlakové kanalizace SV1</t>
  </si>
  <si>
    <t>2*2,5*2"startovací jáma protlaku</t>
  </si>
  <si>
    <t>2*3*2"cílová jáma protlaku</t>
  </si>
  <si>
    <t>Součet</t>
  </si>
  <si>
    <t>22*0,5"50%</t>
  </si>
  <si>
    <t>6</t>
  </si>
  <si>
    <t>131251201</t>
  </si>
  <si>
    <t>Hloubení jam zapažených v hornině třídy těžitelnosti I skupiny 3 objem do 20 m3 strojně</t>
  </si>
  <si>
    <t>-1557378162</t>
  </si>
  <si>
    <t>7</t>
  </si>
  <si>
    <t>132154204</t>
  </si>
  <si>
    <t>Hloubení zapažených rýh š do 2000 mm v hornině třídy těžitelnosti I skupiny 1 a 2 objem do 500 m3</t>
  </si>
  <si>
    <t>282903956</t>
  </si>
  <si>
    <t>4,2*1,1*1,8"řad V1</t>
  </si>
  <si>
    <t>86,82*1,1*1,8"přípojka PV1</t>
  </si>
  <si>
    <t>28"rozšíření výkopu pro osazení vodoměrné šachty</t>
  </si>
  <si>
    <t>210*0,35"35%</t>
  </si>
  <si>
    <t>8</t>
  </si>
  <si>
    <t>132254204</t>
  </si>
  <si>
    <t>Hloubení zapažených rýh š do 2000 mm v hornině třídy těžitelnosti I skupiny 3 objem do 500 m3</t>
  </si>
  <si>
    <t>-451601997</t>
  </si>
  <si>
    <t>210*0,5"50%</t>
  </si>
  <si>
    <t>9</t>
  </si>
  <si>
    <t>132354204</t>
  </si>
  <si>
    <t>Hloubení zapažených rýh š do 2000 mm v hornině třídy těžitelnosti II skupiny 4 objem do 500 m3</t>
  </si>
  <si>
    <t>-2399074</t>
  </si>
  <si>
    <t>210*0,15"15%</t>
  </si>
  <si>
    <t>10</t>
  </si>
  <si>
    <t>139001101</t>
  </si>
  <si>
    <t>Příplatek za ztížení vykopávky v blízkosti podzemního vedení</t>
  </si>
  <si>
    <t>1338357408</t>
  </si>
  <si>
    <t>11</t>
  </si>
  <si>
    <t>14172R02</t>
  </si>
  <si>
    <t>Přechod komunikace provedený bezvýkopovou technologií pro potrubí PE D110</t>
  </si>
  <si>
    <t>m</t>
  </si>
  <si>
    <t>108272098</t>
  </si>
  <si>
    <t xml:space="preserve">Poznámka k položce:_x000d_
V cenáě jsou započteny náklady na:
_x000d_
- vodorovné přemístění výkopku z protlačovaného potrubí a svislé přemístění výkopku z montážní jámy na přilehlé území a případné přehození na povrchu,
_x000d_
- úpravu čela potrubí pro protlačení_x000d_
- případně dodání chráničky_x000d_
</t>
  </si>
  <si>
    <t>9,8"dle situace</t>
  </si>
  <si>
    <t>12</t>
  </si>
  <si>
    <t>151101101</t>
  </si>
  <si>
    <t>Zřízení příložného pažení a rozepření stěn rýh hl do 2 m</t>
  </si>
  <si>
    <t>-1342727737</t>
  </si>
  <si>
    <t>4,2*1,8*2"řad V1</t>
  </si>
  <si>
    <t>86,82*1,8*2"přípojka PV1</t>
  </si>
  <si>
    <t>13</t>
  </si>
  <si>
    <t>151101111</t>
  </si>
  <si>
    <t>Odstranění příložného pažení a rozepření stěn rýh hl do 2 m</t>
  </si>
  <si>
    <t>-1398657764</t>
  </si>
  <si>
    <t>327,672</t>
  </si>
  <si>
    <t>14</t>
  </si>
  <si>
    <t>151101201</t>
  </si>
  <si>
    <t>Zřízení příložného pažení stěn výkopu hl do 4 m</t>
  </si>
  <si>
    <t>-706836024</t>
  </si>
  <si>
    <t>(2+2,5)*2*2"startovací jáma protlaku</t>
  </si>
  <si>
    <t>(2+3)*2*2"cílová jáma protlaku</t>
  </si>
  <si>
    <t>151101211</t>
  </si>
  <si>
    <t>Odstranění příložného pažení stěn hl do 4 m</t>
  </si>
  <si>
    <t>-446776492</t>
  </si>
  <si>
    <t>38</t>
  </si>
  <si>
    <t>16</t>
  </si>
  <si>
    <t>151101301</t>
  </si>
  <si>
    <t>Zřízení rozepření stěn při pažení příložném hl do 4 m</t>
  </si>
  <si>
    <t>1387854035</t>
  </si>
  <si>
    <t>17</t>
  </si>
  <si>
    <t>151101311</t>
  </si>
  <si>
    <t>Odstranění rozepření stěn při pažení příložném hl do 4 m</t>
  </si>
  <si>
    <t>1538402592</t>
  </si>
  <si>
    <t>22</t>
  </si>
  <si>
    <t>18</t>
  </si>
  <si>
    <t>162351103</t>
  </si>
  <si>
    <t>Vodorovné přemístění přes 50 do 500 m výkopku/sypaniny z horniny třídy těžitelnosti I skupiny 1 až 3</t>
  </si>
  <si>
    <t>1208737144</t>
  </si>
  <si>
    <t>161,819*2"přemístění materiálu na zásypy na mezideponii a zpět</t>
  </si>
  <si>
    <t>19</t>
  </si>
  <si>
    <t>162751R01</t>
  </si>
  <si>
    <t xml:space="preserve">Vodorovné přemístění přebytečného výkopku  na skládku</t>
  </si>
  <si>
    <t>-1876191339</t>
  </si>
  <si>
    <t>22+210"výkop</t>
  </si>
  <si>
    <t>-161,819"odpočet zásypu</t>
  </si>
  <si>
    <t>20</t>
  </si>
  <si>
    <t>167151101</t>
  </si>
  <si>
    <t>Nakládání výkopku z hornin třídy těžitelnosti I skupiny 1 až 3 do 100 m3</t>
  </si>
  <si>
    <t>414129725</t>
  </si>
  <si>
    <t xml:space="preserve">161,819"nakládání materiálu na zásypy na mezideponii </t>
  </si>
  <si>
    <t>171201231</t>
  </si>
  <si>
    <t>Poplatek za uložení zeminy a kamení na recyklační skládce (skládkovné) kód odpadu 17 05 04</t>
  </si>
  <si>
    <t>t</t>
  </si>
  <si>
    <t>1199407512</t>
  </si>
  <si>
    <t>70,181*1,8</t>
  </si>
  <si>
    <t>171251201</t>
  </si>
  <si>
    <t>Uložení sypaniny na skládky nebo meziskládky</t>
  </si>
  <si>
    <t>-1087492335</t>
  </si>
  <si>
    <t>70,181</t>
  </si>
  <si>
    <t>23</t>
  </si>
  <si>
    <t>174151101</t>
  </si>
  <si>
    <t>Zásyp jam, šachet rýh nebo kolem objektů sypaninou se zhutněním</t>
  </si>
  <si>
    <t>-828282921</t>
  </si>
  <si>
    <t>210"výkop rýh</t>
  </si>
  <si>
    <t>22"výkop jam</t>
  </si>
  <si>
    <t>-44,035"odpočet obsypu potrubí</t>
  </si>
  <si>
    <t>-(17,4-9,8+86,8-3,7)*3,14*0,055*0,055"odpočet potrubí</t>
  </si>
  <si>
    <t>-9,979"odpočet lože pod potrubí</t>
  </si>
  <si>
    <t>-(3,7*1,55*2,41+1,15*1*0,4)"odpočet vodoměrné šachty</t>
  </si>
  <si>
    <t>-(3,7+0,2)*(1,55+0,2)*0,15"odpočet lože pod vodoměrnou šachtu</t>
  </si>
  <si>
    <t>24</t>
  </si>
  <si>
    <t>175151101</t>
  </si>
  <si>
    <t>Obsypání potrubí strojně sypaninou bez prohození, uloženou do 3 m</t>
  </si>
  <si>
    <t>-1683638809</t>
  </si>
  <si>
    <t>(17,4-9,8+86,8-3,7)*1,1*0,45</t>
  </si>
  <si>
    <t>25</t>
  </si>
  <si>
    <t>M</t>
  </si>
  <si>
    <t>58337303</t>
  </si>
  <si>
    <t>štěrkopísek frakce 0/8</t>
  </si>
  <si>
    <t>-887158211</t>
  </si>
  <si>
    <t>44,035*1,8</t>
  </si>
  <si>
    <t>Zakládání</t>
  </si>
  <si>
    <t>26</t>
  </si>
  <si>
    <t>211531111</t>
  </si>
  <si>
    <t>Výplň odvodňovacích žeber nebo trativodů kamenivem hrubým drceným frakce 16 až 63 mm</t>
  </si>
  <si>
    <t>837786343</t>
  </si>
  <si>
    <t>(17,4-9,3+86,82)*0,05"odhad, bude fakturováno dle skutečnosti, v případě prosakování podzemní vody do výkopu</t>
  </si>
  <si>
    <t>27</t>
  </si>
  <si>
    <t>212755214</t>
  </si>
  <si>
    <t>Trativody z drenážních trubek plastových flexibilních D 100 mm bez lože</t>
  </si>
  <si>
    <t>412864939</t>
  </si>
  <si>
    <t>(17,4-9,3+86,82)"odhad, bude fakturováno dle skutečnosti, v případě prosakování podzemní vody do výkopu</t>
  </si>
  <si>
    <t>Vodorovné konstrukce</t>
  </si>
  <si>
    <t>28</t>
  </si>
  <si>
    <t>451541111R</t>
  </si>
  <si>
    <t>Lože pod potrubí otevřený výkop ze štěrku fr. 8/16mm</t>
  </si>
  <si>
    <t>-798211589</t>
  </si>
  <si>
    <t>(3,7+0,2)*(1,55+0,2)*0,15"lože pod vodoměrnou šachtu</t>
  </si>
  <si>
    <t>29</t>
  </si>
  <si>
    <t>451572111</t>
  </si>
  <si>
    <t>Lože pod potrubí otevřený výkop z kameniva drobného těženého</t>
  </si>
  <si>
    <t>-189839716</t>
  </si>
  <si>
    <t>(17,4-9,8)*1,1*0,1"řad V1</t>
  </si>
  <si>
    <t>(86,82-3,7)*1,1*0,1"přípojka PV1</t>
  </si>
  <si>
    <t>30</t>
  </si>
  <si>
    <t>452313161</t>
  </si>
  <si>
    <t>Podkladní bloky z betonu prostého tř. C 25/30 otevřený výkop</t>
  </si>
  <si>
    <t>-1740811095</t>
  </si>
  <si>
    <t>4"odhad</t>
  </si>
  <si>
    <t>Komunikace</t>
  </si>
  <si>
    <t>31</t>
  </si>
  <si>
    <t>566000R02</t>
  </si>
  <si>
    <t>Vyspravení cyklostezky po překopech dle požadavku správce (uvedení do původního stavu)</t>
  </si>
  <si>
    <t>540268018</t>
  </si>
  <si>
    <t>Poznámka k položce:_x000d_
- položka zahrnuje veškeré materiály a práce nutné k uvedení vozovky do původního stavu_x000d_
- do jedmotkové ceny nutno zakalkulovat i požadovaný přesah obrusné vrstvy_x000d_
- m.j. = m2 plochy překopu bez přesahů</t>
  </si>
  <si>
    <t>5"v místě startovací jámy</t>
  </si>
  <si>
    <t>Trubní vedení</t>
  </si>
  <si>
    <t>32</t>
  </si>
  <si>
    <t>871251211</t>
  </si>
  <si>
    <t>Montáž potrubí z PE100 SDR 11 otevřený výkop svařovaných elektrotvarovkou D 110 x 10,0 mm</t>
  </si>
  <si>
    <t>965646872</t>
  </si>
  <si>
    <t>17,4"řad V1</t>
  </si>
  <si>
    <t>86,8"přípojka PV1</t>
  </si>
  <si>
    <t>33</t>
  </si>
  <si>
    <t>28613116</t>
  </si>
  <si>
    <t>trubka vodovodní PE100 PN 16 SDR11 110x10,0mm</t>
  </si>
  <si>
    <t>-2041236460</t>
  </si>
  <si>
    <t>34</t>
  </si>
  <si>
    <t>286139R02</t>
  </si>
  <si>
    <t>liniové elektrotvarovky pro potrubí vodovodní PE 100 SDR 11</t>
  </si>
  <si>
    <t>soubor</t>
  </si>
  <si>
    <t>162119282</t>
  </si>
  <si>
    <t>35</t>
  </si>
  <si>
    <t>891241112</t>
  </si>
  <si>
    <t>Montáž vodovodních šoupátek otevřený výkop DN 80</t>
  </si>
  <si>
    <t>kus</t>
  </si>
  <si>
    <t>1570937004</t>
  </si>
  <si>
    <t>řad V1</t>
  </si>
  <si>
    <t>1"šoupě - hydrant DN80</t>
  </si>
  <si>
    <t>přípojka PV1</t>
  </si>
  <si>
    <t>36</t>
  </si>
  <si>
    <t>42221116R</t>
  </si>
  <si>
    <t>šoupátko voda DN 80 PN16</t>
  </si>
  <si>
    <t>-1295092133</t>
  </si>
  <si>
    <t xml:space="preserve">Poznámka k položce:_x000d_
Šoupata krátkých délek na nových řadech do DN200, měkce těsnící s nezúženým průchodem, vřeteno _x000d_
nestoupavé s válcovaným závitem, horní část vřetena se čtvercovým profilem, nákružek a vřeteno musí _x000d_
být z jednoho kusu, druh materiálu: tvárná litina, tlaková třída: min PN 10, vnější povrchová úprava: těžká _x000d_
protikorozní ochrana, vnitřní povrchová úprava: epoxid, příslušenství: zemní soupravy teleskopické s _x000d_
ořechem a připojovacím nátrubkem z tvárné litiny. </t>
  </si>
  <si>
    <t>37</t>
  </si>
  <si>
    <t>891247112</t>
  </si>
  <si>
    <t>Montáž hydrantů podzemních DN 80</t>
  </si>
  <si>
    <t>-1080437376</t>
  </si>
  <si>
    <t>1"hydrant DN80</t>
  </si>
  <si>
    <t>42273591R</t>
  </si>
  <si>
    <t xml:space="preserve">hydrant podzemní DN 80 PN 16  krycí v 1500mm</t>
  </si>
  <si>
    <t>-1495344321</t>
  </si>
  <si>
    <t>39</t>
  </si>
  <si>
    <t>891261112</t>
  </si>
  <si>
    <t>Montáž vodovodních šoupátek otevřený výkop DN 100</t>
  </si>
  <si>
    <t>1820866585</t>
  </si>
  <si>
    <t>1"šoupě DN100</t>
  </si>
  <si>
    <t>40</t>
  </si>
  <si>
    <t>42221117R</t>
  </si>
  <si>
    <t>šoupátko voda DN 100 PN16</t>
  </si>
  <si>
    <t>649961781</t>
  </si>
  <si>
    <t>41</t>
  </si>
  <si>
    <t>892271111</t>
  </si>
  <si>
    <t>Tlaková zkouška vodou potrubí DN 100 nebo 125</t>
  </si>
  <si>
    <t>-1459035463</t>
  </si>
  <si>
    <t>17,4+86,8</t>
  </si>
  <si>
    <t>42</t>
  </si>
  <si>
    <t>892273122</t>
  </si>
  <si>
    <t>Proplach a dezinfekce vodovodního potrubí DN od 80 do 125</t>
  </si>
  <si>
    <t>673238260</t>
  </si>
  <si>
    <t>43</t>
  </si>
  <si>
    <t>892372111</t>
  </si>
  <si>
    <t>Zabezpečení konců potrubí DN do 300 při tlakových zkouškách vodou</t>
  </si>
  <si>
    <t>-952644267</t>
  </si>
  <si>
    <t>44</t>
  </si>
  <si>
    <t>893420R01</t>
  </si>
  <si>
    <t>Osazení betonových šachet do 14,0 t</t>
  </si>
  <si>
    <t>1818133424</t>
  </si>
  <si>
    <t xml:space="preserve">Poznámka k položce:_x000d_
vodoměrná šachta prefabrikovaná světlost 3,42*1,27*2 m, se vstup. komínem, do kterého je vsazen _x000d_
poklop s  vnitřním  rozměrem  700x700  mm,  v provedení  uzamykatelném,  vodotěsném,  třídy  zatížení D400</t>
  </si>
  <si>
    <t xml:space="preserve">1"vodoměrná šachta </t>
  </si>
  <si>
    <t>45</t>
  </si>
  <si>
    <t>59224R01</t>
  </si>
  <si>
    <t xml:space="preserve">Dodání vodoměrné šachty - ŽB prefabrikát </t>
  </si>
  <si>
    <t>kpl</t>
  </si>
  <si>
    <t>-1555553547</t>
  </si>
  <si>
    <t>Poznámka k položce:_x000d_
vodoměrná šachta prefabrikovaná světlost 3,42*1,27*2,0 m, se vstup._x000d_
komínem, poklop 700x700, tř. D</t>
  </si>
  <si>
    <t>46</t>
  </si>
  <si>
    <t>893420R02</t>
  </si>
  <si>
    <t>Výstroj vodoměrné šachty, mont+dod</t>
  </si>
  <si>
    <t>-1627750242</t>
  </si>
  <si>
    <t xml:space="preserve">Poznámka k položce:_x000d_
vodoměrná sestava viz. Technická zpráva_x000d_
nerezový žebřík_x000d_
nerez podpěry_x000d_
odvětrání_x000d_
Kompletní montáž, montážní a spojovací materiál </t>
  </si>
  <si>
    <t>1"výstroj vodoměrné šachty</t>
  </si>
  <si>
    <t>47</t>
  </si>
  <si>
    <t>899401112</t>
  </si>
  <si>
    <t>Osazení poklopů litinových šoupátkových</t>
  </si>
  <si>
    <t>-2072997813</t>
  </si>
  <si>
    <t>48</t>
  </si>
  <si>
    <t>42291352</t>
  </si>
  <si>
    <t>poklop litinový šoupátkový pro zemní soupravy osazení do terénu a do vozovky</t>
  </si>
  <si>
    <t>248895263</t>
  </si>
  <si>
    <t>49</t>
  </si>
  <si>
    <t>899401113</t>
  </si>
  <si>
    <t>Osazení poklopů litinových hydrantových</t>
  </si>
  <si>
    <t>650243666</t>
  </si>
  <si>
    <t>50</t>
  </si>
  <si>
    <t>42291452</t>
  </si>
  <si>
    <t>poklop litinový hydrantový DN 80</t>
  </si>
  <si>
    <t>1647845143</t>
  </si>
  <si>
    <t>51</t>
  </si>
  <si>
    <t>899713111</t>
  </si>
  <si>
    <t>Orientační tabulky na sloupku betonovém nebo ocelovém</t>
  </si>
  <si>
    <t>1361839477</t>
  </si>
  <si>
    <t>52</t>
  </si>
  <si>
    <t>899721111</t>
  </si>
  <si>
    <t>Signalizační vodič DN do 150 mm na potrubí</t>
  </si>
  <si>
    <t>-366410812</t>
  </si>
  <si>
    <t>53</t>
  </si>
  <si>
    <t>899722112</t>
  </si>
  <si>
    <t>Krytí potrubí z plastů výstražnou fólií z PVC 25 cm</t>
  </si>
  <si>
    <t>77234885</t>
  </si>
  <si>
    <t>17,4+86,8-9,3-3,7</t>
  </si>
  <si>
    <t>54</t>
  </si>
  <si>
    <t>899999R01</t>
  </si>
  <si>
    <t>Napojení na stávající vodovod, vč. příslušných tvarovek a armatur, mont+dod</t>
  </si>
  <si>
    <t>-1088251640</t>
  </si>
  <si>
    <t>1"viz situace, napojení na odovod V1 PE D110</t>
  </si>
  <si>
    <t>Ostatní konstrukce a práce, bourání</t>
  </si>
  <si>
    <t>55</t>
  </si>
  <si>
    <t>919732211</t>
  </si>
  <si>
    <t>Styčná spára napojení nového živičného povrchu na stávající za tepla š 15 mm hl 25 mm s prořezáním</t>
  </si>
  <si>
    <t>827439229</t>
  </si>
  <si>
    <t>2*2,5+2</t>
  </si>
  <si>
    <t>56</t>
  </si>
  <si>
    <t>919735112</t>
  </si>
  <si>
    <t>Řezání stávajícího živičného krytu hl přes 50 do 100 mm</t>
  </si>
  <si>
    <t>-329348929</t>
  </si>
  <si>
    <t>57</t>
  </si>
  <si>
    <t>933901111</t>
  </si>
  <si>
    <t>Provedení zkoušky vodotěsnosti nádrže do 1000 m3</t>
  </si>
  <si>
    <t>1417686206</t>
  </si>
  <si>
    <t>3,4*1,27*1,945+0,9*0,7*0,6</t>
  </si>
  <si>
    <t>58</t>
  </si>
  <si>
    <t>08211321</t>
  </si>
  <si>
    <t>voda pitná pro ostatní odběratele</t>
  </si>
  <si>
    <t>-1652273270</t>
  </si>
  <si>
    <t>997</t>
  </si>
  <si>
    <t>Přesun sutě</t>
  </si>
  <si>
    <t>59</t>
  </si>
  <si>
    <t>997013873</t>
  </si>
  <si>
    <t>Poplatek za uložení stavebního odpadu na recyklační skládce (skládkovné) zeminy a kamení zatříděného do Katalogu odpadů pod kódem 17 05 04</t>
  </si>
  <si>
    <t>-1512180813</t>
  </si>
  <si>
    <t>5*0,29</t>
  </si>
  <si>
    <t>60</t>
  </si>
  <si>
    <t>997013875</t>
  </si>
  <si>
    <t>Poplatek za uložení stavebního odpadu na recyklační skládce (skládkovné) asfaltového bez obsahu dehtu zatříděného do Katalogu odpadů pod kódem 17 03 02</t>
  </si>
  <si>
    <t>-1971751445</t>
  </si>
  <si>
    <t>5*0,22</t>
  </si>
  <si>
    <t>61</t>
  </si>
  <si>
    <t>997221R01</t>
  </si>
  <si>
    <t>Odvoz suti a vybouraných hmot na skládku se složením a hrubým urovnáním</t>
  </si>
  <si>
    <t>510707001</t>
  </si>
  <si>
    <t>1,45"drcené kamenivo</t>
  </si>
  <si>
    <t>1,1"živičná vrstva</t>
  </si>
  <si>
    <t>998</t>
  </si>
  <si>
    <t>Přesun hmot</t>
  </si>
  <si>
    <t>62</t>
  </si>
  <si>
    <t>998276101</t>
  </si>
  <si>
    <t>Přesun hmot pro trubní vedení z trub z plastických hmot otevřený výkop</t>
  </si>
  <si>
    <t>91072096</t>
  </si>
  <si>
    <t xml:space="preserve">IO 02 - Kanalizace splašková tlaková, přípojka kanalizace </t>
  </si>
  <si>
    <t xml:space="preserve">    3 - Svislé a kompletní konstrukce</t>
  </si>
  <si>
    <t>-946491726</t>
  </si>
  <si>
    <t>-1379771246</t>
  </si>
  <si>
    <t>-242103873</t>
  </si>
  <si>
    <t>(18,17-14,7)*1,1*2,1"řad SV1</t>
  </si>
  <si>
    <t>(36,7+4)*1,1*2"přípojka PK1</t>
  </si>
  <si>
    <t>7"rozšíření výkopu pro osazení čerpací stanice</t>
  </si>
  <si>
    <t>105*0,35"35%</t>
  </si>
  <si>
    <t>1380842300</t>
  </si>
  <si>
    <t>105*0,5"50%</t>
  </si>
  <si>
    <t>-650946455</t>
  </si>
  <si>
    <t>105*0,15"15%</t>
  </si>
  <si>
    <t>14172R01</t>
  </si>
  <si>
    <t>Přechod komunikace provedený bezvýkopovou technologií pro potrubí PE D90</t>
  </si>
  <si>
    <t>1464556783</t>
  </si>
  <si>
    <t>-911139002</t>
  </si>
  <si>
    <t>(18,17-14,7)*2,1*2"řad SV1</t>
  </si>
  <si>
    <t>(36,7+4)*2*2"přípojka PK1</t>
  </si>
  <si>
    <t>301491237</t>
  </si>
  <si>
    <t>177,374</t>
  </si>
  <si>
    <t>-431384981</t>
  </si>
  <si>
    <t>73,683*2"přemístění materiálu na zásypy na mezideponii a zpět</t>
  </si>
  <si>
    <t xml:space="preserve">Vodorovné přemístění přebytečného výkopku na skládku </t>
  </si>
  <si>
    <t>-1549868713</t>
  </si>
  <si>
    <t>105"výkop</t>
  </si>
  <si>
    <t>-73,683"zásyp</t>
  </si>
  <si>
    <t>-1211631980</t>
  </si>
  <si>
    <t xml:space="preserve">73,683"nakládání materiálu na zásypy na mezideponii </t>
  </si>
  <si>
    <t>-2112850536</t>
  </si>
  <si>
    <t>31,317*1,8</t>
  </si>
  <si>
    <t>1690758369</t>
  </si>
  <si>
    <t>31,317</t>
  </si>
  <si>
    <t>1091402414</t>
  </si>
  <si>
    <t>105"výkop rýh (výkop a zásyp starovací a cílové jámy je součástí soupisu prací pro vodovod)</t>
  </si>
  <si>
    <t>-24,049"odpočet obsypu potrubí</t>
  </si>
  <si>
    <t>-((18,7-9,8)*0,045*0,045+36,7*0,03*0,03+4*0,08*0,08)*3,14"odpočet potrubí</t>
  </si>
  <si>
    <t>-5,346"odpočet lože pod potrubí</t>
  </si>
  <si>
    <t>-(0,4*0,4*1,16+0,3*0,3*0,84)*3,14"odpočet čerpací stanice</t>
  </si>
  <si>
    <t>-1,86*1,86*0,2"odpočet lože pod čerpací stanici</t>
  </si>
  <si>
    <t>-1,06*1,06*0,15"odpočet podkladního betonu pod čerpací stanici</t>
  </si>
  <si>
    <t>-2081965600</t>
  </si>
  <si>
    <t>(18,17-9,8+36,7+4)*1,1*0,45</t>
  </si>
  <si>
    <t>544230534</t>
  </si>
  <si>
    <t>24,049*1,8</t>
  </si>
  <si>
    <t>-213482811</t>
  </si>
  <si>
    <t>(36,7+17,7-9,8)*0,05"odhad, bude fakturováno dle skutečnosti, v případě prosakování podzemní vody do výkopu</t>
  </si>
  <si>
    <t>1804513517</t>
  </si>
  <si>
    <t>(36,7+17,7-9,8)*1"odhad, bude fakturováno dle skutečnosti, v případě prosakování podzemní vody do výkopu</t>
  </si>
  <si>
    <t>Svislé a kompletní konstrukce</t>
  </si>
  <si>
    <t>382000R01</t>
  </si>
  <si>
    <t>Stavební připravenost pro osazení DČS, mont+dod</t>
  </si>
  <si>
    <t>-20129204</t>
  </si>
  <si>
    <t>Poznámka k položce:_x000d_
Položka obsauje:_x000d_
Elektro přívod_x000d_
Propojení kabelového vedení (silové a ovládací)_x000d_
Napojení nátoku z budovy_x000d_
Připojení k přípojce tlakové kanalizace_x000d_
podrobně viz Technická zpráva_x000d_
_x000d_
Zemní práce a podkladní vrstvy jsou součástí samostatných položek.</t>
  </si>
  <si>
    <t>382000R02</t>
  </si>
  <si>
    <t>Opatření proti vyplavání čerpací jímky</t>
  </si>
  <si>
    <t>-599498028</t>
  </si>
  <si>
    <t xml:space="preserve">Poznámka k položce:_x000d_
Návrh opatření řeší dodavatel stavby s dodavatelem konkrétní jímky. </t>
  </si>
  <si>
    <t>382411R01</t>
  </si>
  <si>
    <t>Domovní čerpací stanice plastová DN800 komplet s čerpadlem včetně vystrojení a elektroinstalace, mont+dod</t>
  </si>
  <si>
    <t>-804794252</t>
  </si>
  <si>
    <t>Poznámka k položce:_x000d_
Položka obsahuje:_x000d_
Samonosná korugovaná šachta (např. NORIA), materiál PS-HD _x000d_
Technologické zařízení_x000d_
Elektročást_x000d_
Osazení čerpací stanice_x000d_
podrobně viz Technická zpráva</t>
  </si>
  <si>
    <t>1"viz TZ a Situace</t>
  </si>
  <si>
    <t>-1540016167</t>
  </si>
  <si>
    <t>1,86*1,86*0,2"lože pod čerpací stanici</t>
  </si>
  <si>
    <t>-769299576</t>
  </si>
  <si>
    <t>(17,7-9,8)*1,1*0,1"řad SV1</t>
  </si>
  <si>
    <t>(36,7+4)*1,1*0,1"přípojka SK1</t>
  </si>
  <si>
    <t>-1531637200</t>
  </si>
  <si>
    <t>1,5"odhad</t>
  </si>
  <si>
    <t>452311161</t>
  </si>
  <si>
    <t>Podkladní desky z betonu prostého tř. C 25/30 otevřený výkop</t>
  </si>
  <si>
    <t>272315286</t>
  </si>
  <si>
    <t>1,06*1,06*0,15"podkladní beton pod čerpací stanici</t>
  </si>
  <si>
    <t>871224201</t>
  </si>
  <si>
    <t>Montáž kanalizačního potrubí z PE SDR11 otevřený výkop sklon do 20 % svařovaných na tupo D 63x5,8 mm</t>
  </si>
  <si>
    <t>-2006987505</t>
  </si>
  <si>
    <t xml:space="preserve">36,7"přípojka  PK1 - tlaková část, dle Situace a TZ</t>
  </si>
  <si>
    <t>28613382</t>
  </si>
  <si>
    <t>potrubí kanalizační tlakové PE100 SDR11 návin se signalizační vrstvou 63x5,8mm</t>
  </si>
  <si>
    <t>775055112</t>
  </si>
  <si>
    <t>36,7*1,015 'Přepočtené koeficientem množství</t>
  </si>
  <si>
    <t>871254202</t>
  </si>
  <si>
    <t>Montáž kanalizačního potrubí z PE SDR11 otevřený výkop sklon do 20 % svařovaných na tupo D 90x8,2 mm</t>
  </si>
  <si>
    <t>76548737</t>
  </si>
  <si>
    <t>17,7"řad SV1, dle Situace a TZ</t>
  </si>
  <si>
    <t>28613384</t>
  </si>
  <si>
    <t>potrubí kanalizační tlakové PE100 SDR11 návin se signalizační vrstvou 90x8,2mm</t>
  </si>
  <si>
    <t>-1501286506</t>
  </si>
  <si>
    <t>17,7*1,015 'Přepočtené koeficientem množství</t>
  </si>
  <si>
    <t>286139R03</t>
  </si>
  <si>
    <t>liniové elektrotvarovky pro potrubí tlakové kanalizaceí PE 100 SDR 11</t>
  </si>
  <si>
    <t>-679478122</t>
  </si>
  <si>
    <t>871313121</t>
  </si>
  <si>
    <t>Montáž kanalizačního potrubí z PVC těsněné gumovým kroužkem otevřený výkop sklon do 20 % DN 160</t>
  </si>
  <si>
    <t>-441865800</t>
  </si>
  <si>
    <t>4"přípojka PK1 - gravitační část, dle Situace a TZ</t>
  </si>
  <si>
    <t>28611173</t>
  </si>
  <si>
    <t>trubka kanalizační PVC DN 160x1000mm SN10</t>
  </si>
  <si>
    <t>151442401</t>
  </si>
  <si>
    <t>4*1,03 'Přepočtené koeficientem množství</t>
  </si>
  <si>
    <t>891247R01</t>
  </si>
  <si>
    <t>Montáž proplachovací soupravy na odpadní vodu DN80, vč. dodání příslušných tvarovek</t>
  </si>
  <si>
    <t>-484950829</t>
  </si>
  <si>
    <t>řad SV1</t>
  </si>
  <si>
    <t>1"proplachovací souprava</t>
  </si>
  <si>
    <t>42273591R1</t>
  </si>
  <si>
    <t xml:space="preserve">Proplachovací souprava na odp. vodu PS1 - PH-DN80 </t>
  </si>
  <si>
    <t>-857441356</t>
  </si>
  <si>
    <t>892241111</t>
  </si>
  <si>
    <t>Tlaková zkouška vodou potrubí DN do 80</t>
  </si>
  <si>
    <t>1731907887</t>
  </si>
  <si>
    <t>17,7+36,7</t>
  </si>
  <si>
    <t>1142136784</t>
  </si>
  <si>
    <t>-1268000283</t>
  </si>
  <si>
    <t>1"poklop na proplachovaí soupravu</t>
  </si>
  <si>
    <t>952619465</t>
  </si>
  <si>
    <t>-1524797075</t>
  </si>
  <si>
    <t>8"odhad</t>
  </si>
  <si>
    <t>-97434943</t>
  </si>
  <si>
    <t>17,7+36,7+4</t>
  </si>
  <si>
    <t>-1427092483</t>
  </si>
  <si>
    <t>899999R02</t>
  </si>
  <si>
    <t>Napojení na tlakový řad PE D90, vč. příslušných tvarovek a armatur, mont+dod</t>
  </si>
  <si>
    <t>55967398</t>
  </si>
  <si>
    <t>1"viz situace, napojení na řad SV1 PE D90</t>
  </si>
  <si>
    <t>899999R03</t>
  </si>
  <si>
    <t>Napojení na stávající tlakový řad PE D110, vč. příslušných tvarovek a armatur, mont+dod</t>
  </si>
  <si>
    <t>885078155</t>
  </si>
  <si>
    <t>1"viz situace, napojení na stávající kanalizaci PE D110</t>
  </si>
  <si>
    <t>1644391646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</si>
  <si>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</si>
  <si>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</si>
  <si>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</si>
  <si>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VRN1</t>
  </si>
  <si>
    <t>Průzkumné, geodetické a projektové práce</t>
  </si>
  <si>
    <t>012203000</t>
  </si>
  <si>
    <t>Geodetické práce při provádění stavby</t>
  </si>
  <si>
    <t>1024</t>
  </si>
  <si>
    <t>-405449838</t>
  </si>
  <si>
    <t>013254000</t>
  </si>
  <si>
    <t>Dokumentace skutečného provedení stavby</t>
  </si>
  <si>
    <t>915602347</t>
  </si>
  <si>
    <t>VRN3</t>
  </si>
  <si>
    <t>Zařízení staveniště</t>
  </si>
  <si>
    <t>030001000</t>
  </si>
  <si>
    <t>Zařízení staveniště dle POV stavby (zřízení, provoz, odstranění)</t>
  </si>
  <si>
    <t>-1493060007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</si>
</sst>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34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35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39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40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41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42</v>
      </c>
      <c r="E29" s="47"/>
      <c r="F29" s="32" t="s">
        <v>43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44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45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46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47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48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49</v>
      </c>
      <c r="U35" s="54"/>
      <c r="V35" s="54"/>
      <c r="W35" s="54"/>
      <c r="X35" s="56" t="s">
        <v>50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52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53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54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53</v>
      </c>
      <c r="AI60" s="42"/>
      <c r="AJ60" s="42"/>
      <c r="AK60" s="42"/>
      <c r="AL60" s="42"/>
      <c r="AM60" s="64" t="s">
        <v>54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55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56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53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54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53</v>
      </c>
      <c r="AI75" s="42"/>
      <c r="AJ75" s="42"/>
      <c r="AK75" s="42"/>
      <c r="AL75" s="42"/>
      <c r="AM75" s="64" t="s">
        <v>54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57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P2105/6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Hasičská zbrojnice – Dolní Jirčany, Vodovod a splašková kanalizace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Psáry - Dolní Jirčany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10. 10. 2022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Obec Psáry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>HW PROJEKT s.r.o.</v>
      </c>
      <c r="AN89" s="71"/>
      <c r="AO89" s="71"/>
      <c r="AP89" s="71"/>
      <c r="AQ89" s="40"/>
      <c r="AR89" s="44"/>
      <c r="AS89" s="81" t="s">
        <v>58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35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59</v>
      </c>
      <c r="D92" s="94"/>
      <c r="E92" s="94"/>
      <c r="F92" s="94"/>
      <c r="G92" s="94"/>
      <c r="H92" s="95"/>
      <c r="I92" s="96" t="s">
        <v>60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61</v>
      </c>
      <c r="AH92" s="94"/>
      <c r="AI92" s="94"/>
      <c r="AJ92" s="94"/>
      <c r="AK92" s="94"/>
      <c r="AL92" s="94"/>
      <c r="AM92" s="94"/>
      <c r="AN92" s="96" t="s">
        <v>62</v>
      </c>
      <c r="AO92" s="94"/>
      <c r="AP92" s="98"/>
      <c r="AQ92" s="99" t="s">
        <v>63</v>
      </c>
      <c r="AR92" s="44"/>
      <c r="AS92" s="100" t="s">
        <v>64</v>
      </c>
      <c r="AT92" s="101" t="s">
        <v>65</v>
      </c>
      <c r="AU92" s="101" t="s">
        <v>66</v>
      </c>
      <c r="AV92" s="101" t="s">
        <v>67</v>
      </c>
      <c r="AW92" s="101" t="s">
        <v>68</v>
      </c>
      <c r="AX92" s="101" t="s">
        <v>69</v>
      </c>
      <c r="AY92" s="101" t="s">
        <v>70</v>
      </c>
      <c r="AZ92" s="101" t="s">
        <v>71</v>
      </c>
      <c r="BA92" s="101" t="s">
        <v>72</v>
      </c>
      <c r="BB92" s="101" t="s">
        <v>73</v>
      </c>
      <c r="BC92" s="101" t="s">
        <v>74</v>
      </c>
      <c r="BD92" s="102" t="s">
        <v>75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76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ROUND(SUM(AG95:AG97),2)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ROUND(SUM(AS95:AS97),2)</f>
        <v>0</v>
      </c>
      <c r="AT94" s="114">
        <f>ROUND(SUM(AV94:AW94),2)</f>
        <v>0</v>
      </c>
      <c r="AU94" s="115">
        <f>ROUND(SUM(AU95:AU97),5)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ROUND(SUM(AZ95:AZ97),2)</f>
        <v>0</v>
      </c>
      <c r="BA94" s="114">
        <f>ROUND(SUM(BA95:BA97),2)</f>
        <v>0</v>
      </c>
      <c r="BB94" s="114">
        <f>ROUND(SUM(BB95:BB97),2)</f>
        <v>0</v>
      </c>
      <c r="BC94" s="114">
        <f>ROUND(SUM(BC95:BC97),2)</f>
        <v>0</v>
      </c>
      <c r="BD94" s="116">
        <f>ROUND(SUM(BD95:BD97),2)</f>
        <v>0</v>
      </c>
      <c r="BE94" s="6"/>
      <c r="BS94" s="117" t="s">
        <v>77</v>
      </c>
      <c r="BT94" s="117" t="s">
        <v>78</v>
      </c>
      <c r="BU94" s="118" t="s">
        <v>79</v>
      </c>
      <c r="BV94" s="117" t="s">
        <v>80</v>
      </c>
      <c r="BW94" s="117" t="s">
        <v>5</v>
      </c>
      <c r="BX94" s="117" t="s">
        <v>81</v>
      </c>
      <c r="CL94" s="117" t="s">
        <v>1</v>
      </c>
    </row>
    <row r="95" s="7" customFormat="1" ht="16.5" customHeight="1">
      <c r="A95" s="119" t="s">
        <v>82</v>
      </c>
      <c r="B95" s="120"/>
      <c r="C95" s="121"/>
      <c r="D95" s="122" t="s">
        <v>83</v>
      </c>
      <c r="E95" s="122"/>
      <c r="F95" s="122"/>
      <c r="G95" s="122"/>
      <c r="H95" s="122"/>
      <c r="I95" s="123"/>
      <c r="J95" s="122" t="s">
        <v>84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'IO 01 - Vodovod, přípojka...'!J30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85</v>
      </c>
      <c r="AR95" s="126"/>
      <c r="AS95" s="127">
        <v>0</v>
      </c>
      <c r="AT95" s="128">
        <f>ROUND(SUM(AV95:AW95),2)</f>
        <v>0</v>
      </c>
      <c r="AU95" s="129">
        <f>'IO 01 - Vodovod, přípojka...'!P125</f>
        <v>0</v>
      </c>
      <c r="AV95" s="128">
        <f>'IO 01 - Vodovod, přípojka...'!J33</f>
        <v>0</v>
      </c>
      <c r="AW95" s="128">
        <f>'IO 01 - Vodovod, přípojka...'!J34</f>
        <v>0</v>
      </c>
      <c r="AX95" s="128">
        <f>'IO 01 - Vodovod, přípojka...'!J35</f>
        <v>0</v>
      </c>
      <c r="AY95" s="128">
        <f>'IO 01 - Vodovod, přípojka...'!J36</f>
        <v>0</v>
      </c>
      <c r="AZ95" s="128">
        <f>'IO 01 - Vodovod, přípojka...'!F33</f>
        <v>0</v>
      </c>
      <c r="BA95" s="128">
        <f>'IO 01 - Vodovod, přípojka...'!F34</f>
        <v>0</v>
      </c>
      <c r="BB95" s="128">
        <f>'IO 01 - Vodovod, přípojka...'!F35</f>
        <v>0</v>
      </c>
      <c r="BC95" s="128">
        <f>'IO 01 - Vodovod, přípojka...'!F36</f>
        <v>0</v>
      </c>
      <c r="BD95" s="130">
        <f>'IO 01 - Vodovod, přípojka...'!F37</f>
        <v>0</v>
      </c>
      <c r="BE95" s="7"/>
      <c r="BT95" s="131" t="s">
        <v>86</v>
      </c>
      <c r="BV95" s="131" t="s">
        <v>80</v>
      </c>
      <c r="BW95" s="131" t="s">
        <v>87</v>
      </c>
      <c r="BX95" s="131" t="s">
        <v>5</v>
      </c>
      <c r="CL95" s="131" t="s">
        <v>1</v>
      </c>
      <c r="CM95" s="131" t="s">
        <v>88</v>
      </c>
    </row>
    <row r="96" s="7" customFormat="1" ht="24.75" customHeight="1">
      <c r="A96" s="119" t="s">
        <v>82</v>
      </c>
      <c r="B96" s="120"/>
      <c r="C96" s="121"/>
      <c r="D96" s="122" t="s">
        <v>89</v>
      </c>
      <c r="E96" s="122"/>
      <c r="F96" s="122"/>
      <c r="G96" s="122"/>
      <c r="H96" s="122"/>
      <c r="I96" s="123"/>
      <c r="J96" s="122" t="s">
        <v>90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'IO 02 - Kanalizace splašk...'!J30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85</v>
      </c>
      <c r="AR96" s="126"/>
      <c r="AS96" s="127">
        <v>0</v>
      </c>
      <c r="AT96" s="128">
        <f>ROUND(SUM(AV96:AW96),2)</f>
        <v>0</v>
      </c>
      <c r="AU96" s="129">
        <f>'IO 02 - Kanalizace splašk...'!P123</f>
        <v>0</v>
      </c>
      <c r="AV96" s="128">
        <f>'IO 02 - Kanalizace splašk...'!J33</f>
        <v>0</v>
      </c>
      <c r="AW96" s="128">
        <f>'IO 02 - Kanalizace splašk...'!J34</f>
        <v>0</v>
      </c>
      <c r="AX96" s="128">
        <f>'IO 02 - Kanalizace splašk...'!J35</f>
        <v>0</v>
      </c>
      <c r="AY96" s="128">
        <f>'IO 02 - Kanalizace splašk...'!J36</f>
        <v>0</v>
      </c>
      <c r="AZ96" s="128">
        <f>'IO 02 - Kanalizace splašk...'!F33</f>
        <v>0</v>
      </c>
      <c r="BA96" s="128">
        <f>'IO 02 - Kanalizace splašk...'!F34</f>
        <v>0</v>
      </c>
      <c r="BB96" s="128">
        <f>'IO 02 - Kanalizace splašk...'!F35</f>
        <v>0</v>
      </c>
      <c r="BC96" s="128">
        <f>'IO 02 - Kanalizace splašk...'!F36</f>
        <v>0</v>
      </c>
      <c r="BD96" s="130">
        <f>'IO 02 - Kanalizace splašk...'!F37</f>
        <v>0</v>
      </c>
      <c r="BE96" s="7"/>
      <c r="BT96" s="131" t="s">
        <v>86</v>
      </c>
      <c r="BV96" s="131" t="s">
        <v>80</v>
      </c>
      <c r="BW96" s="131" t="s">
        <v>91</v>
      </c>
      <c r="BX96" s="131" t="s">
        <v>5</v>
      </c>
      <c r="CL96" s="131" t="s">
        <v>1</v>
      </c>
      <c r="CM96" s="131" t="s">
        <v>88</v>
      </c>
    </row>
    <row r="97" s="7" customFormat="1" ht="16.5" customHeight="1">
      <c r="A97" s="119" t="s">
        <v>82</v>
      </c>
      <c r="B97" s="120"/>
      <c r="C97" s="121"/>
      <c r="D97" s="122" t="s">
        <v>92</v>
      </c>
      <c r="E97" s="122"/>
      <c r="F97" s="122"/>
      <c r="G97" s="122"/>
      <c r="H97" s="122"/>
      <c r="I97" s="123"/>
      <c r="J97" s="122" t="s">
        <v>93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'VRN - Vedlejší rozpočtové...'!J30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85</v>
      </c>
      <c r="AR97" s="126"/>
      <c r="AS97" s="132">
        <v>0</v>
      </c>
      <c r="AT97" s="133">
        <f>ROUND(SUM(AV97:AW97),2)</f>
        <v>0</v>
      </c>
      <c r="AU97" s="134">
        <f>'VRN - Vedlejší rozpočtové...'!P119</f>
        <v>0</v>
      </c>
      <c r="AV97" s="133">
        <f>'VRN - Vedlejší rozpočtové...'!J33</f>
        <v>0</v>
      </c>
      <c r="AW97" s="133">
        <f>'VRN - Vedlejší rozpočtové...'!J34</f>
        <v>0</v>
      </c>
      <c r="AX97" s="133">
        <f>'VRN - Vedlejší rozpočtové...'!J35</f>
        <v>0</v>
      </c>
      <c r="AY97" s="133">
        <f>'VRN - Vedlejší rozpočtové...'!J36</f>
        <v>0</v>
      </c>
      <c r="AZ97" s="133">
        <f>'VRN - Vedlejší rozpočtové...'!F33</f>
        <v>0</v>
      </c>
      <c r="BA97" s="133">
        <f>'VRN - Vedlejší rozpočtové...'!F34</f>
        <v>0</v>
      </c>
      <c r="BB97" s="133">
        <f>'VRN - Vedlejší rozpočtové...'!F35</f>
        <v>0</v>
      </c>
      <c r="BC97" s="133">
        <f>'VRN - Vedlejší rozpočtové...'!F36</f>
        <v>0</v>
      </c>
      <c r="BD97" s="135">
        <f>'VRN - Vedlejší rozpočtové...'!F37</f>
        <v>0</v>
      </c>
      <c r="BE97" s="7"/>
      <c r="BT97" s="131" t="s">
        <v>86</v>
      </c>
      <c r="BV97" s="131" t="s">
        <v>80</v>
      </c>
      <c r="BW97" s="131" t="s">
        <v>94</v>
      </c>
      <c r="BX97" s="131" t="s">
        <v>5</v>
      </c>
      <c r="CL97" s="131" t="s">
        <v>1</v>
      </c>
      <c r="CM97" s="131" t="s">
        <v>88</v>
      </c>
    </row>
    <row r="98" s="2" customFormat="1" ht="30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sheetProtection sheet="1" formatColumns="0" formatRows="0" objects="1" scenarios="1" spinCount="100000" saltValue="5CkcuWoLyfQmHJKT1A8EJoJujAQNHW8RvqHzG4EqaW0hQDnUmrP1owUp8MRklZvo6NzmJXID9rIZEew7U2sNIg==" hashValue="z7QLsTetqvmqIBlIYeEUzIM2CwOgtwIPBAyHjHhXoChCeCWv5bVkUCIbKcL1D6G2cJ8YAj4jTQQ5ICVWuoCRpw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IO 01 - Vodovod, přípojka...'!C2" display="/"/>
    <hyperlink ref="A96" location="'IO 02 - Kanalizace splašk...'!C2" display="/"/>
    <hyperlink ref="A97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hidden="1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hidden="1" s="1" customFormat="1" ht="24.96" customHeight="1">
      <c r="B4" s="20"/>
      <c r="D4" s="138" t="s">
        <v>95</v>
      </c>
      <c r="L4" s="20"/>
      <c r="M4" s="139" t="s">
        <v>10</v>
      </c>
      <c r="AT4" s="17" t="s">
        <v>4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140" t="s">
        <v>16</v>
      </c>
      <c r="L6" s="20"/>
    </row>
    <row r="7" hidden="1" s="1" customFormat="1" ht="16.5" customHeight="1">
      <c r="B7" s="20"/>
      <c r="E7" s="141" t="str">
        <f>'Rekapitulace stavby'!K6</f>
        <v>Hasičská zbrojnice – Dolní Jirčany, Vodovod a splašková kanalizace</v>
      </c>
      <c r="F7" s="140"/>
      <c r="G7" s="140"/>
      <c r="H7" s="140"/>
      <c r="L7" s="20"/>
    </row>
    <row r="8" hidden="1" s="2" customFormat="1" ht="12" customHeight="1">
      <c r="A8" s="38"/>
      <c r="B8" s="44"/>
      <c r="C8" s="38"/>
      <c r="D8" s="140" t="s">
        <v>96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44"/>
      <c r="C9" s="38"/>
      <c r="D9" s="38"/>
      <c r="E9" s="142" t="s">
        <v>97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10. 10. 2022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44"/>
      <c r="C17" s="38"/>
      <c r="D17" s="140" t="s">
        <v>29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44"/>
      <c r="C20" s="38"/>
      <c r="D20" s="140" t="s">
        <v>31</v>
      </c>
      <c r="E20" s="38"/>
      <c r="F20" s="38"/>
      <c r="G20" s="38"/>
      <c r="H20" s="38"/>
      <c r="I20" s="140" t="s">
        <v>25</v>
      </c>
      <c r="J20" s="143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44"/>
      <c r="C21" s="38"/>
      <c r="D21" s="38"/>
      <c r="E21" s="143" t="s">
        <v>33</v>
      </c>
      <c r="F21" s="38"/>
      <c r="G21" s="38"/>
      <c r="H21" s="38"/>
      <c r="I21" s="140" t="s">
        <v>28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44"/>
      <c r="C23" s="38"/>
      <c r="D23" s="140" t="s">
        <v>35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28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44"/>
      <c r="C26" s="38"/>
      <c r="D26" s="140" t="s">
        <v>37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hidden="1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ROUND(J125,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ROUND((SUM(BE125:BE303)),  2)</f>
        <v>0</v>
      </c>
      <c r="G33" s="38"/>
      <c r="H33" s="38"/>
      <c r="I33" s="155">
        <v>0.20999999999999999</v>
      </c>
      <c r="J33" s="154">
        <f>ROUND(((SUM(BE125:BE303))*I33),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40" t="s">
        <v>44</v>
      </c>
      <c r="F34" s="154">
        <f>ROUND((SUM(BF125:BF303)),  2)</f>
        <v>0</v>
      </c>
      <c r="G34" s="38"/>
      <c r="H34" s="38"/>
      <c r="I34" s="155">
        <v>0.14999999999999999</v>
      </c>
      <c r="J34" s="154">
        <f>ROUND(((SUM(BF125:BF303))*I34),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ROUND((SUM(BG125:BG303)),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ROUND((SUM(BH125:BH303)),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ROUND((SUM(BI125:BI303)),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hidden="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98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174" t="str">
        <f>E7</f>
        <v>Hasičská zbrojnice – Dolní Jirčany, Vodovod a splašková kanalizace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12" customHeight="1">
      <c r="A86" s="38"/>
      <c r="B86" s="39"/>
      <c r="C86" s="32" t="s">
        <v>96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6.5" customHeight="1">
      <c r="A87" s="38"/>
      <c r="B87" s="39"/>
      <c r="C87" s="40"/>
      <c r="D87" s="40"/>
      <c r="E87" s="76" t="str">
        <f>E9</f>
        <v xml:space="preserve">IO 01 - Vodovod, přípojka vodovodu 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Psáry - Dolní Jirčany </v>
      </c>
      <c r="G89" s="40"/>
      <c r="H89" s="40"/>
      <c r="I89" s="32" t="s">
        <v>22</v>
      </c>
      <c r="J89" s="79" t="str">
        <f>IF(J12="","",J12)</f>
        <v>10. 10. 2022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Obec Psáry</v>
      </c>
      <c r="G91" s="40"/>
      <c r="H91" s="40"/>
      <c r="I91" s="32" t="s">
        <v>31</v>
      </c>
      <c r="J91" s="36" t="str">
        <f>E21</f>
        <v>HW PROJEKT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35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9.28" customHeight="1">
      <c r="A94" s="38"/>
      <c r="B94" s="39"/>
      <c r="C94" s="175" t="s">
        <v>99</v>
      </c>
      <c r="D94" s="176"/>
      <c r="E94" s="176"/>
      <c r="F94" s="176"/>
      <c r="G94" s="176"/>
      <c r="H94" s="176"/>
      <c r="I94" s="176"/>
      <c r="J94" s="177" t="s">
        <v>100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hidden="1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hidden="1" s="2" customFormat="1" ht="22.8" customHeight="1">
      <c r="A96" s="38"/>
      <c r="B96" s="39"/>
      <c r="C96" s="178" t="s">
        <v>101</v>
      </c>
      <c r="D96" s="40"/>
      <c r="E96" s="40"/>
      <c r="F96" s="40"/>
      <c r="G96" s="40"/>
      <c r="H96" s="40"/>
      <c r="I96" s="40"/>
      <c r="J96" s="110">
        <f>J125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102</v>
      </c>
    </row>
    <row r="97" hidden="1" s="9" customFormat="1" ht="24.96" customHeight="1">
      <c r="A97" s="9"/>
      <c r="B97" s="179"/>
      <c r="C97" s="180"/>
      <c r="D97" s="181" t="s">
        <v>103</v>
      </c>
      <c r="E97" s="182"/>
      <c r="F97" s="182"/>
      <c r="G97" s="182"/>
      <c r="H97" s="182"/>
      <c r="I97" s="182"/>
      <c r="J97" s="183">
        <f>J126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104</v>
      </c>
      <c r="E98" s="188"/>
      <c r="F98" s="188"/>
      <c r="G98" s="188"/>
      <c r="H98" s="188"/>
      <c r="I98" s="188"/>
      <c r="J98" s="189">
        <f>J127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5"/>
      <c r="C99" s="186"/>
      <c r="D99" s="187" t="s">
        <v>105</v>
      </c>
      <c r="E99" s="188"/>
      <c r="F99" s="188"/>
      <c r="G99" s="188"/>
      <c r="H99" s="188"/>
      <c r="I99" s="188"/>
      <c r="J99" s="189">
        <f>J204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5"/>
      <c r="C100" s="186"/>
      <c r="D100" s="187" t="s">
        <v>106</v>
      </c>
      <c r="E100" s="188"/>
      <c r="F100" s="188"/>
      <c r="G100" s="188"/>
      <c r="H100" s="188"/>
      <c r="I100" s="188"/>
      <c r="J100" s="189">
        <f>J209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5"/>
      <c r="C101" s="186"/>
      <c r="D101" s="187" t="s">
        <v>107</v>
      </c>
      <c r="E101" s="188"/>
      <c r="F101" s="188"/>
      <c r="G101" s="188"/>
      <c r="H101" s="188"/>
      <c r="I101" s="188"/>
      <c r="J101" s="189">
        <f>J218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5"/>
      <c r="C102" s="186"/>
      <c r="D102" s="187" t="s">
        <v>108</v>
      </c>
      <c r="E102" s="188"/>
      <c r="F102" s="188"/>
      <c r="G102" s="188"/>
      <c r="H102" s="188"/>
      <c r="I102" s="188"/>
      <c r="J102" s="189">
        <f>J222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5"/>
      <c r="C103" s="186"/>
      <c r="D103" s="187" t="s">
        <v>109</v>
      </c>
      <c r="E103" s="188"/>
      <c r="F103" s="188"/>
      <c r="G103" s="188"/>
      <c r="H103" s="188"/>
      <c r="I103" s="188"/>
      <c r="J103" s="189">
        <f>J285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5"/>
      <c r="C104" s="186"/>
      <c r="D104" s="187" t="s">
        <v>110</v>
      </c>
      <c r="E104" s="188"/>
      <c r="F104" s="188"/>
      <c r="G104" s="188"/>
      <c r="H104" s="188"/>
      <c r="I104" s="188"/>
      <c r="J104" s="189">
        <f>J293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5"/>
      <c r="C105" s="186"/>
      <c r="D105" s="187" t="s">
        <v>111</v>
      </c>
      <c r="E105" s="188"/>
      <c r="F105" s="188"/>
      <c r="G105" s="188"/>
      <c r="H105" s="188"/>
      <c r="I105" s="188"/>
      <c r="J105" s="189">
        <f>J302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hidden="1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hidden="1"/>
    <row r="109" hidden="1"/>
    <row r="110" hidden="1"/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112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74" t="str">
        <f>E7</f>
        <v>Hasičská zbrojnice – Dolní Jirčany, Vodovod a splašková kanalizace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96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E9</f>
        <v xml:space="preserve">IO 01 - Vodovod, přípojka vodovodu 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F12</f>
        <v xml:space="preserve">Psáry - Dolní Jirčany </v>
      </c>
      <c r="G119" s="40"/>
      <c r="H119" s="40"/>
      <c r="I119" s="32" t="s">
        <v>22</v>
      </c>
      <c r="J119" s="79" t="str">
        <f>IF(J12="","",J12)</f>
        <v>10. 10. 2022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24</v>
      </c>
      <c r="D121" s="40"/>
      <c r="E121" s="40"/>
      <c r="F121" s="27" t="str">
        <f>E15</f>
        <v>Obec Psáry</v>
      </c>
      <c r="G121" s="40"/>
      <c r="H121" s="40"/>
      <c r="I121" s="32" t="s">
        <v>31</v>
      </c>
      <c r="J121" s="36" t="str">
        <f>E21</f>
        <v>HW PROJEKT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29</v>
      </c>
      <c r="D122" s="40"/>
      <c r="E122" s="40"/>
      <c r="F122" s="27" t="str">
        <f>IF(E18="","",E18)</f>
        <v>Vyplň údaj</v>
      </c>
      <c r="G122" s="40"/>
      <c r="H122" s="40"/>
      <c r="I122" s="32" t="s">
        <v>35</v>
      </c>
      <c r="J122" s="36" t="str">
        <f>E24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1"/>
      <c r="B124" s="192"/>
      <c r="C124" s="193" t="s">
        <v>113</v>
      </c>
      <c r="D124" s="194" t="s">
        <v>63</v>
      </c>
      <c r="E124" s="194" t="s">
        <v>59</v>
      </c>
      <c r="F124" s="194" t="s">
        <v>60</v>
      </c>
      <c r="G124" s="194" t="s">
        <v>114</v>
      </c>
      <c r="H124" s="194" t="s">
        <v>115</v>
      </c>
      <c r="I124" s="194" t="s">
        <v>116</v>
      </c>
      <c r="J124" s="195" t="s">
        <v>100</v>
      </c>
      <c r="K124" s="196" t="s">
        <v>117</v>
      </c>
      <c r="L124" s="197"/>
      <c r="M124" s="100" t="s">
        <v>1</v>
      </c>
      <c r="N124" s="101" t="s">
        <v>42</v>
      </c>
      <c r="O124" s="101" t="s">
        <v>118</v>
      </c>
      <c r="P124" s="101" t="s">
        <v>119</v>
      </c>
      <c r="Q124" s="101" t="s">
        <v>120</v>
      </c>
      <c r="R124" s="101" t="s">
        <v>121</v>
      </c>
      <c r="S124" s="101" t="s">
        <v>122</v>
      </c>
      <c r="T124" s="102" t="s">
        <v>123</v>
      </c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</row>
    <row r="125" s="2" customFormat="1" ht="22.8" customHeight="1">
      <c r="A125" s="38"/>
      <c r="B125" s="39"/>
      <c r="C125" s="107" t="s">
        <v>124</v>
      </c>
      <c r="D125" s="40"/>
      <c r="E125" s="40"/>
      <c r="F125" s="40"/>
      <c r="G125" s="40"/>
      <c r="H125" s="40"/>
      <c r="I125" s="40"/>
      <c r="J125" s="198">
        <f>BK125</f>
        <v>0</v>
      </c>
      <c r="K125" s="40"/>
      <c r="L125" s="44"/>
      <c r="M125" s="103"/>
      <c r="N125" s="199"/>
      <c r="O125" s="104"/>
      <c r="P125" s="200">
        <f>P126</f>
        <v>0</v>
      </c>
      <c r="Q125" s="104"/>
      <c r="R125" s="200">
        <f>R126</f>
        <v>4.3765332800000003</v>
      </c>
      <c r="S125" s="104"/>
      <c r="T125" s="201">
        <f>T126</f>
        <v>2.5499999999999998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77</v>
      </c>
      <c r="AU125" s="17" t="s">
        <v>102</v>
      </c>
      <c r="BK125" s="202">
        <f>BK126</f>
        <v>0</v>
      </c>
    </row>
    <row r="126" s="12" customFormat="1" ht="25.92" customHeight="1">
      <c r="A126" s="12"/>
      <c r="B126" s="203"/>
      <c r="C126" s="204"/>
      <c r="D126" s="205" t="s">
        <v>77</v>
      </c>
      <c r="E126" s="206" t="s">
        <v>125</v>
      </c>
      <c r="F126" s="206" t="s">
        <v>126</v>
      </c>
      <c r="G126" s="204"/>
      <c r="H126" s="204"/>
      <c r="I126" s="207"/>
      <c r="J126" s="208">
        <f>BK126</f>
        <v>0</v>
      </c>
      <c r="K126" s="204"/>
      <c r="L126" s="209"/>
      <c r="M126" s="210"/>
      <c r="N126" s="211"/>
      <c r="O126" s="211"/>
      <c r="P126" s="212">
        <f>P127+P204+P209+P218+P222+P285+P293+P302</f>
        <v>0</v>
      </c>
      <c r="Q126" s="211"/>
      <c r="R126" s="212">
        <f>R127+R204+R209+R218+R222+R285+R293+R302</f>
        <v>4.3765332800000003</v>
      </c>
      <c r="S126" s="211"/>
      <c r="T126" s="213">
        <f>T127+T204+T209+T218+T222+T285+T293+T302</f>
        <v>2.5499999999999998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86</v>
      </c>
      <c r="AT126" s="215" t="s">
        <v>77</v>
      </c>
      <c r="AU126" s="215" t="s">
        <v>78</v>
      </c>
      <c r="AY126" s="214" t="s">
        <v>127</v>
      </c>
      <c r="BK126" s="216">
        <f>BK127+BK204+BK209+BK218+BK222+BK285+BK293+BK302</f>
        <v>0</v>
      </c>
    </row>
    <row r="127" s="12" customFormat="1" ht="22.8" customHeight="1">
      <c r="A127" s="12"/>
      <c r="B127" s="203"/>
      <c r="C127" s="204"/>
      <c r="D127" s="205" t="s">
        <v>77</v>
      </c>
      <c r="E127" s="217" t="s">
        <v>86</v>
      </c>
      <c r="F127" s="217" t="s">
        <v>128</v>
      </c>
      <c r="G127" s="204"/>
      <c r="H127" s="204"/>
      <c r="I127" s="207"/>
      <c r="J127" s="218">
        <f>BK127</f>
        <v>0</v>
      </c>
      <c r="K127" s="204"/>
      <c r="L127" s="209"/>
      <c r="M127" s="210"/>
      <c r="N127" s="211"/>
      <c r="O127" s="211"/>
      <c r="P127" s="212">
        <f>SUM(P128:P203)</f>
        <v>0</v>
      </c>
      <c r="Q127" s="211"/>
      <c r="R127" s="212">
        <f>SUM(R128:R203)</f>
        <v>0.31532448000000002</v>
      </c>
      <c r="S127" s="211"/>
      <c r="T127" s="213">
        <f>SUM(T128:T203)</f>
        <v>2.5499999999999998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86</v>
      </c>
      <c r="AT127" s="215" t="s">
        <v>77</v>
      </c>
      <c r="AU127" s="215" t="s">
        <v>86</v>
      </c>
      <c r="AY127" s="214" t="s">
        <v>127</v>
      </c>
      <c r="BK127" s="216">
        <f>SUM(BK128:BK203)</f>
        <v>0</v>
      </c>
    </row>
    <row r="128" s="2" customFormat="1" ht="24.15" customHeight="1">
      <c r="A128" s="38"/>
      <c r="B128" s="39"/>
      <c r="C128" s="219" t="s">
        <v>86</v>
      </c>
      <c r="D128" s="219" t="s">
        <v>129</v>
      </c>
      <c r="E128" s="220" t="s">
        <v>130</v>
      </c>
      <c r="F128" s="221" t="s">
        <v>131</v>
      </c>
      <c r="G128" s="222" t="s">
        <v>132</v>
      </c>
      <c r="H128" s="223">
        <v>5</v>
      </c>
      <c r="I128" s="224"/>
      <c r="J128" s="225">
        <f>ROUND(I128*H128,2)</f>
        <v>0</v>
      </c>
      <c r="K128" s="226"/>
      <c r="L128" s="44"/>
      <c r="M128" s="227" t="s">
        <v>1</v>
      </c>
      <c r="N128" s="228" t="s">
        <v>43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0.28999999999999998</v>
      </c>
      <c r="T128" s="230">
        <f>S128*H128</f>
        <v>1.45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133</v>
      </c>
      <c r="AT128" s="231" t="s">
        <v>129</v>
      </c>
      <c r="AU128" s="231" t="s">
        <v>88</v>
      </c>
      <c r="AY128" s="17" t="s">
        <v>127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86</v>
      </c>
      <c r="BK128" s="232">
        <f>ROUND(I128*H128,2)</f>
        <v>0</v>
      </c>
      <c r="BL128" s="17" t="s">
        <v>133</v>
      </c>
      <c r="BM128" s="231" t="s">
        <v>134</v>
      </c>
    </row>
    <row r="129" s="13" customFormat="1">
      <c r="A129" s="13"/>
      <c r="B129" s="233"/>
      <c r="C129" s="234"/>
      <c r="D129" s="235" t="s">
        <v>135</v>
      </c>
      <c r="E129" s="236" t="s">
        <v>1</v>
      </c>
      <c r="F129" s="237" t="s">
        <v>136</v>
      </c>
      <c r="G129" s="234"/>
      <c r="H129" s="238">
        <v>5</v>
      </c>
      <c r="I129" s="239"/>
      <c r="J129" s="234"/>
      <c r="K129" s="234"/>
      <c r="L129" s="240"/>
      <c r="M129" s="241"/>
      <c r="N129" s="242"/>
      <c r="O129" s="242"/>
      <c r="P129" s="242"/>
      <c r="Q129" s="242"/>
      <c r="R129" s="242"/>
      <c r="S129" s="242"/>
      <c r="T129" s="24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4" t="s">
        <v>135</v>
      </c>
      <c r="AU129" s="244" t="s">
        <v>88</v>
      </c>
      <c r="AV129" s="13" t="s">
        <v>88</v>
      </c>
      <c r="AW129" s="13" t="s">
        <v>34</v>
      </c>
      <c r="AX129" s="13" t="s">
        <v>86</v>
      </c>
      <c r="AY129" s="244" t="s">
        <v>127</v>
      </c>
    </row>
    <row r="130" s="2" customFormat="1" ht="24.15" customHeight="1">
      <c r="A130" s="38"/>
      <c r="B130" s="39"/>
      <c r="C130" s="219" t="s">
        <v>88</v>
      </c>
      <c r="D130" s="219" t="s">
        <v>129</v>
      </c>
      <c r="E130" s="220" t="s">
        <v>137</v>
      </c>
      <c r="F130" s="221" t="s">
        <v>138</v>
      </c>
      <c r="G130" s="222" t="s">
        <v>132</v>
      </c>
      <c r="H130" s="223">
        <v>5</v>
      </c>
      <c r="I130" s="224"/>
      <c r="J130" s="225">
        <f>ROUND(I130*H130,2)</f>
        <v>0</v>
      </c>
      <c r="K130" s="226"/>
      <c r="L130" s="44"/>
      <c r="M130" s="227" t="s">
        <v>1</v>
      </c>
      <c r="N130" s="228" t="s">
        <v>43</v>
      </c>
      <c r="O130" s="91"/>
      <c r="P130" s="229">
        <f>O130*H130</f>
        <v>0</v>
      </c>
      <c r="Q130" s="229">
        <v>0</v>
      </c>
      <c r="R130" s="229">
        <f>Q130*H130</f>
        <v>0</v>
      </c>
      <c r="S130" s="229">
        <v>0.22</v>
      </c>
      <c r="T130" s="230">
        <f>S130*H130</f>
        <v>1.1000000000000001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133</v>
      </c>
      <c r="AT130" s="231" t="s">
        <v>129</v>
      </c>
      <c r="AU130" s="231" t="s">
        <v>88</v>
      </c>
      <c r="AY130" s="17" t="s">
        <v>127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86</v>
      </c>
      <c r="BK130" s="232">
        <f>ROUND(I130*H130,2)</f>
        <v>0</v>
      </c>
      <c r="BL130" s="17" t="s">
        <v>133</v>
      </c>
      <c r="BM130" s="231" t="s">
        <v>139</v>
      </c>
    </row>
    <row r="131" s="13" customFormat="1">
      <c r="A131" s="13"/>
      <c r="B131" s="233"/>
      <c r="C131" s="234"/>
      <c r="D131" s="235" t="s">
        <v>135</v>
      </c>
      <c r="E131" s="236" t="s">
        <v>1</v>
      </c>
      <c r="F131" s="237" t="s">
        <v>136</v>
      </c>
      <c r="G131" s="234"/>
      <c r="H131" s="238">
        <v>5</v>
      </c>
      <c r="I131" s="239"/>
      <c r="J131" s="234"/>
      <c r="K131" s="234"/>
      <c r="L131" s="240"/>
      <c r="M131" s="241"/>
      <c r="N131" s="242"/>
      <c r="O131" s="242"/>
      <c r="P131" s="242"/>
      <c r="Q131" s="242"/>
      <c r="R131" s="242"/>
      <c r="S131" s="242"/>
      <c r="T131" s="24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4" t="s">
        <v>135</v>
      </c>
      <c r="AU131" s="244" t="s">
        <v>88</v>
      </c>
      <c r="AV131" s="13" t="s">
        <v>88</v>
      </c>
      <c r="AW131" s="13" t="s">
        <v>34</v>
      </c>
      <c r="AX131" s="13" t="s">
        <v>86</v>
      </c>
      <c r="AY131" s="244" t="s">
        <v>127</v>
      </c>
    </row>
    <row r="132" s="2" customFormat="1" ht="24.15" customHeight="1">
      <c r="A132" s="38"/>
      <c r="B132" s="39"/>
      <c r="C132" s="219" t="s">
        <v>140</v>
      </c>
      <c r="D132" s="219" t="s">
        <v>129</v>
      </c>
      <c r="E132" s="220" t="s">
        <v>141</v>
      </c>
      <c r="F132" s="221" t="s">
        <v>142</v>
      </c>
      <c r="G132" s="222" t="s">
        <v>143</v>
      </c>
      <c r="H132" s="223">
        <v>112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43</v>
      </c>
      <c r="O132" s="91"/>
      <c r="P132" s="229">
        <f>O132*H132</f>
        <v>0</v>
      </c>
      <c r="Q132" s="229">
        <v>3.0000000000000001E-05</v>
      </c>
      <c r="R132" s="229">
        <f>Q132*H132</f>
        <v>0.0033600000000000001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133</v>
      </c>
      <c r="AT132" s="231" t="s">
        <v>129</v>
      </c>
      <c r="AU132" s="231" t="s">
        <v>88</v>
      </c>
      <c r="AY132" s="17" t="s">
        <v>127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86</v>
      </c>
      <c r="BK132" s="232">
        <f>ROUND(I132*H132,2)</f>
        <v>0</v>
      </c>
      <c r="BL132" s="17" t="s">
        <v>133</v>
      </c>
      <c r="BM132" s="231" t="s">
        <v>144</v>
      </c>
    </row>
    <row r="133" s="13" customFormat="1">
      <c r="A133" s="13"/>
      <c r="B133" s="233"/>
      <c r="C133" s="234"/>
      <c r="D133" s="235" t="s">
        <v>135</v>
      </c>
      <c r="E133" s="236" t="s">
        <v>1</v>
      </c>
      <c r="F133" s="237" t="s">
        <v>145</v>
      </c>
      <c r="G133" s="234"/>
      <c r="H133" s="238">
        <v>112</v>
      </c>
      <c r="I133" s="239"/>
      <c r="J133" s="234"/>
      <c r="K133" s="234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135</v>
      </c>
      <c r="AU133" s="244" t="s">
        <v>88</v>
      </c>
      <c r="AV133" s="13" t="s">
        <v>88</v>
      </c>
      <c r="AW133" s="13" t="s">
        <v>34</v>
      </c>
      <c r="AX133" s="13" t="s">
        <v>86</v>
      </c>
      <c r="AY133" s="244" t="s">
        <v>127</v>
      </c>
    </row>
    <row r="134" s="2" customFormat="1" ht="24.15" customHeight="1">
      <c r="A134" s="38"/>
      <c r="B134" s="39"/>
      <c r="C134" s="219" t="s">
        <v>133</v>
      </c>
      <c r="D134" s="219" t="s">
        <v>129</v>
      </c>
      <c r="E134" s="220" t="s">
        <v>146</v>
      </c>
      <c r="F134" s="221" t="s">
        <v>147</v>
      </c>
      <c r="G134" s="222" t="s">
        <v>148</v>
      </c>
      <c r="H134" s="223">
        <v>14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43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133</v>
      </c>
      <c r="AT134" s="231" t="s">
        <v>129</v>
      </c>
      <c r="AU134" s="231" t="s">
        <v>88</v>
      </c>
      <c r="AY134" s="17" t="s">
        <v>127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86</v>
      </c>
      <c r="BK134" s="232">
        <f>ROUND(I134*H134,2)</f>
        <v>0</v>
      </c>
      <c r="BL134" s="17" t="s">
        <v>133</v>
      </c>
      <c r="BM134" s="231" t="s">
        <v>149</v>
      </c>
    </row>
    <row r="135" s="13" customFormat="1">
      <c r="A135" s="13"/>
      <c r="B135" s="233"/>
      <c r="C135" s="234"/>
      <c r="D135" s="235" t="s">
        <v>135</v>
      </c>
      <c r="E135" s="236" t="s">
        <v>1</v>
      </c>
      <c r="F135" s="237" t="s">
        <v>150</v>
      </c>
      <c r="G135" s="234"/>
      <c r="H135" s="238">
        <v>14</v>
      </c>
      <c r="I135" s="239"/>
      <c r="J135" s="234"/>
      <c r="K135" s="234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135</v>
      </c>
      <c r="AU135" s="244" t="s">
        <v>88</v>
      </c>
      <c r="AV135" s="13" t="s">
        <v>88</v>
      </c>
      <c r="AW135" s="13" t="s">
        <v>34</v>
      </c>
      <c r="AX135" s="13" t="s">
        <v>86</v>
      </c>
      <c r="AY135" s="244" t="s">
        <v>127</v>
      </c>
    </row>
    <row r="136" s="2" customFormat="1" ht="33" customHeight="1">
      <c r="A136" s="38"/>
      <c r="B136" s="39"/>
      <c r="C136" s="219" t="s">
        <v>151</v>
      </c>
      <c r="D136" s="219" t="s">
        <v>129</v>
      </c>
      <c r="E136" s="220" t="s">
        <v>152</v>
      </c>
      <c r="F136" s="221" t="s">
        <v>153</v>
      </c>
      <c r="G136" s="222" t="s">
        <v>154</v>
      </c>
      <c r="H136" s="223">
        <v>11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43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133</v>
      </c>
      <c r="AT136" s="231" t="s">
        <v>129</v>
      </c>
      <c r="AU136" s="231" t="s">
        <v>88</v>
      </c>
      <c r="AY136" s="17" t="s">
        <v>127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86</v>
      </c>
      <c r="BK136" s="232">
        <f>ROUND(I136*H136,2)</f>
        <v>0</v>
      </c>
      <c r="BL136" s="17" t="s">
        <v>133</v>
      </c>
      <c r="BM136" s="231" t="s">
        <v>155</v>
      </c>
    </row>
    <row r="137" s="2" customFormat="1">
      <c r="A137" s="38"/>
      <c r="B137" s="39"/>
      <c r="C137" s="40"/>
      <c r="D137" s="235" t="s">
        <v>156</v>
      </c>
      <c r="E137" s="40"/>
      <c r="F137" s="245" t="s">
        <v>157</v>
      </c>
      <c r="G137" s="40"/>
      <c r="H137" s="40"/>
      <c r="I137" s="246"/>
      <c r="J137" s="40"/>
      <c r="K137" s="40"/>
      <c r="L137" s="44"/>
      <c r="M137" s="247"/>
      <c r="N137" s="248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156</v>
      </c>
      <c r="AU137" s="17" t="s">
        <v>88</v>
      </c>
    </row>
    <row r="138" s="13" customFormat="1">
      <c r="A138" s="13"/>
      <c r="B138" s="233"/>
      <c r="C138" s="234"/>
      <c r="D138" s="235" t="s">
        <v>135</v>
      </c>
      <c r="E138" s="236" t="s">
        <v>1</v>
      </c>
      <c r="F138" s="237" t="s">
        <v>158</v>
      </c>
      <c r="G138" s="234"/>
      <c r="H138" s="238">
        <v>10</v>
      </c>
      <c r="I138" s="239"/>
      <c r="J138" s="234"/>
      <c r="K138" s="234"/>
      <c r="L138" s="240"/>
      <c r="M138" s="241"/>
      <c r="N138" s="242"/>
      <c r="O138" s="242"/>
      <c r="P138" s="242"/>
      <c r="Q138" s="242"/>
      <c r="R138" s="242"/>
      <c r="S138" s="242"/>
      <c r="T138" s="2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4" t="s">
        <v>135</v>
      </c>
      <c r="AU138" s="244" t="s">
        <v>88</v>
      </c>
      <c r="AV138" s="13" t="s">
        <v>88</v>
      </c>
      <c r="AW138" s="13" t="s">
        <v>34</v>
      </c>
      <c r="AX138" s="13" t="s">
        <v>78</v>
      </c>
      <c r="AY138" s="244" t="s">
        <v>127</v>
      </c>
    </row>
    <row r="139" s="13" customFormat="1">
      <c r="A139" s="13"/>
      <c r="B139" s="233"/>
      <c r="C139" s="234"/>
      <c r="D139" s="235" t="s">
        <v>135</v>
      </c>
      <c r="E139" s="236" t="s">
        <v>1</v>
      </c>
      <c r="F139" s="237" t="s">
        <v>159</v>
      </c>
      <c r="G139" s="234"/>
      <c r="H139" s="238">
        <v>12</v>
      </c>
      <c r="I139" s="239"/>
      <c r="J139" s="234"/>
      <c r="K139" s="234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135</v>
      </c>
      <c r="AU139" s="244" t="s">
        <v>88</v>
      </c>
      <c r="AV139" s="13" t="s">
        <v>88</v>
      </c>
      <c r="AW139" s="13" t="s">
        <v>34</v>
      </c>
      <c r="AX139" s="13" t="s">
        <v>78</v>
      </c>
      <c r="AY139" s="244" t="s">
        <v>127</v>
      </c>
    </row>
    <row r="140" s="14" customFormat="1">
      <c r="A140" s="14"/>
      <c r="B140" s="249"/>
      <c r="C140" s="250"/>
      <c r="D140" s="235" t="s">
        <v>135</v>
      </c>
      <c r="E140" s="251" t="s">
        <v>1</v>
      </c>
      <c r="F140" s="252" t="s">
        <v>160</v>
      </c>
      <c r="G140" s="250"/>
      <c r="H140" s="253">
        <v>22</v>
      </c>
      <c r="I140" s="254"/>
      <c r="J140" s="250"/>
      <c r="K140" s="250"/>
      <c r="L140" s="255"/>
      <c r="M140" s="256"/>
      <c r="N140" s="257"/>
      <c r="O140" s="257"/>
      <c r="P140" s="257"/>
      <c r="Q140" s="257"/>
      <c r="R140" s="257"/>
      <c r="S140" s="257"/>
      <c r="T140" s="25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9" t="s">
        <v>135</v>
      </c>
      <c r="AU140" s="259" t="s">
        <v>88</v>
      </c>
      <c r="AV140" s="14" t="s">
        <v>133</v>
      </c>
      <c r="AW140" s="14" t="s">
        <v>34</v>
      </c>
      <c r="AX140" s="14" t="s">
        <v>78</v>
      </c>
      <c r="AY140" s="259" t="s">
        <v>127</v>
      </c>
    </row>
    <row r="141" s="13" customFormat="1">
      <c r="A141" s="13"/>
      <c r="B141" s="233"/>
      <c r="C141" s="234"/>
      <c r="D141" s="235" t="s">
        <v>135</v>
      </c>
      <c r="E141" s="236" t="s">
        <v>1</v>
      </c>
      <c r="F141" s="237" t="s">
        <v>161</v>
      </c>
      <c r="G141" s="234"/>
      <c r="H141" s="238">
        <v>11</v>
      </c>
      <c r="I141" s="239"/>
      <c r="J141" s="234"/>
      <c r="K141" s="234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135</v>
      </c>
      <c r="AU141" s="244" t="s">
        <v>88</v>
      </c>
      <c r="AV141" s="13" t="s">
        <v>88</v>
      </c>
      <c r="AW141" s="13" t="s">
        <v>34</v>
      </c>
      <c r="AX141" s="13" t="s">
        <v>86</v>
      </c>
      <c r="AY141" s="244" t="s">
        <v>127</v>
      </c>
    </row>
    <row r="142" s="2" customFormat="1" ht="24.15" customHeight="1">
      <c r="A142" s="38"/>
      <c r="B142" s="39"/>
      <c r="C142" s="219" t="s">
        <v>162</v>
      </c>
      <c r="D142" s="219" t="s">
        <v>129</v>
      </c>
      <c r="E142" s="220" t="s">
        <v>163</v>
      </c>
      <c r="F142" s="221" t="s">
        <v>164</v>
      </c>
      <c r="G142" s="222" t="s">
        <v>154</v>
      </c>
      <c r="H142" s="223">
        <v>11</v>
      </c>
      <c r="I142" s="224"/>
      <c r="J142" s="225">
        <f>ROUND(I142*H142,2)</f>
        <v>0</v>
      </c>
      <c r="K142" s="226"/>
      <c r="L142" s="44"/>
      <c r="M142" s="227" t="s">
        <v>1</v>
      </c>
      <c r="N142" s="228" t="s">
        <v>43</v>
      </c>
      <c r="O142" s="91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133</v>
      </c>
      <c r="AT142" s="231" t="s">
        <v>129</v>
      </c>
      <c r="AU142" s="231" t="s">
        <v>88</v>
      </c>
      <c r="AY142" s="17" t="s">
        <v>127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86</v>
      </c>
      <c r="BK142" s="232">
        <f>ROUND(I142*H142,2)</f>
        <v>0</v>
      </c>
      <c r="BL142" s="17" t="s">
        <v>133</v>
      </c>
      <c r="BM142" s="231" t="s">
        <v>165</v>
      </c>
    </row>
    <row r="143" s="13" customFormat="1">
      <c r="A143" s="13"/>
      <c r="B143" s="233"/>
      <c r="C143" s="234"/>
      <c r="D143" s="235" t="s">
        <v>135</v>
      </c>
      <c r="E143" s="236" t="s">
        <v>1</v>
      </c>
      <c r="F143" s="237" t="s">
        <v>161</v>
      </c>
      <c r="G143" s="234"/>
      <c r="H143" s="238">
        <v>11</v>
      </c>
      <c r="I143" s="239"/>
      <c r="J143" s="234"/>
      <c r="K143" s="234"/>
      <c r="L143" s="240"/>
      <c r="M143" s="241"/>
      <c r="N143" s="242"/>
      <c r="O143" s="242"/>
      <c r="P143" s="242"/>
      <c r="Q143" s="242"/>
      <c r="R143" s="242"/>
      <c r="S143" s="242"/>
      <c r="T143" s="2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4" t="s">
        <v>135</v>
      </c>
      <c r="AU143" s="244" t="s">
        <v>88</v>
      </c>
      <c r="AV143" s="13" t="s">
        <v>88</v>
      </c>
      <c r="AW143" s="13" t="s">
        <v>34</v>
      </c>
      <c r="AX143" s="13" t="s">
        <v>86</v>
      </c>
      <c r="AY143" s="244" t="s">
        <v>127</v>
      </c>
    </row>
    <row r="144" s="2" customFormat="1" ht="33" customHeight="1">
      <c r="A144" s="38"/>
      <c r="B144" s="39"/>
      <c r="C144" s="219" t="s">
        <v>166</v>
      </c>
      <c r="D144" s="219" t="s">
        <v>129</v>
      </c>
      <c r="E144" s="220" t="s">
        <v>167</v>
      </c>
      <c r="F144" s="221" t="s">
        <v>168</v>
      </c>
      <c r="G144" s="222" t="s">
        <v>154</v>
      </c>
      <c r="H144" s="223">
        <v>73.5</v>
      </c>
      <c r="I144" s="224"/>
      <c r="J144" s="225">
        <f>ROUND(I144*H144,2)</f>
        <v>0</v>
      </c>
      <c r="K144" s="226"/>
      <c r="L144" s="44"/>
      <c r="M144" s="227" t="s">
        <v>1</v>
      </c>
      <c r="N144" s="228" t="s">
        <v>43</v>
      </c>
      <c r="O144" s="91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133</v>
      </c>
      <c r="AT144" s="231" t="s">
        <v>129</v>
      </c>
      <c r="AU144" s="231" t="s">
        <v>88</v>
      </c>
      <c r="AY144" s="17" t="s">
        <v>127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86</v>
      </c>
      <c r="BK144" s="232">
        <f>ROUND(I144*H144,2)</f>
        <v>0</v>
      </c>
      <c r="BL144" s="17" t="s">
        <v>133</v>
      </c>
      <c r="BM144" s="231" t="s">
        <v>169</v>
      </c>
    </row>
    <row r="145" s="13" customFormat="1">
      <c r="A145" s="13"/>
      <c r="B145" s="233"/>
      <c r="C145" s="234"/>
      <c r="D145" s="235" t="s">
        <v>135</v>
      </c>
      <c r="E145" s="236" t="s">
        <v>1</v>
      </c>
      <c r="F145" s="237" t="s">
        <v>170</v>
      </c>
      <c r="G145" s="234"/>
      <c r="H145" s="238">
        <v>8.3160000000000007</v>
      </c>
      <c r="I145" s="239"/>
      <c r="J145" s="234"/>
      <c r="K145" s="234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135</v>
      </c>
      <c r="AU145" s="244" t="s">
        <v>88</v>
      </c>
      <c r="AV145" s="13" t="s">
        <v>88</v>
      </c>
      <c r="AW145" s="13" t="s">
        <v>34</v>
      </c>
      <c r="AX145" s="13" t="s">
        <v>78</v>
      </c>
      <c r="AY145" s="244" t="s">
        <v>127</v>
      </c>
    </row>
    <row r="146" s="13" customFormat="1">
      <c r="A146" s="13"/>
      <c r="B146" s="233"/>
      <c r="C146" s="234"/>
      <c r="D146" s="235" t="s">
        <v>135</v>
      </c>
      <c r="E146" s="236" t="s">
        <v>1</v>
      </c>
      <c r="F146" s="237" t="s">
        <v>171</v>
      </c>
      <c r="G146" s="234"/>
      <c r="H146" s="238">
        <v>171.904</v>
      </c>
      <c r="I146" s="239"/>
      <c r="J146" s="234"/>
      <c r="K146" s="234"/>
      <c r="L146" s="240"/>
      <c r="M146" s="241"/>
      <c r="N146" s="242"/>
      <c r="O146" s="242"/>
      <c r="P146" s="242"/>
      <c r="Q146" s="242"/>
      <c r="R146" s="242"/>
      <c r="S146" s="242"/>
      <c r="T146" s="2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4" t="s">
        <v>135</v>
      </c>
      <c r="AU146" s="244" t="s">
        <v>88</v>
      </c>
      <c r="AV146" s="13" t="s">
        <v>88</v>
      </c>
      <c r="AW146" s="13" t="s">
        <v>34</v>
      </c>
      <c r="AX146" s="13" t="s">
        <v>78</v>
      </c>
      <c r="AY146" s="244" t="s">
        <v>127</v>
      </c>
    </row>
    <row r="147" s="13" customFormat="1">
      <c r="A147" s="13"/>
      <c r="B147" s="233"/>
      <c r="C147" s="234"/>
      <c r="D147" s="235" t="s">
        <v>135</v>
      </c>
      <c r="E147" s="236" t="s">
        <v>1</v>
      </c>
      <c r="F147" s="237" t="s">
        <v>172</v>
      </c>
      <c r="G147" s="234"/>
      <c r="H147" s="238">
        <v>28</v>
      </c>
      <c r="I147" s="239"/>
      <c r="J147" s="234"/>
      <c r="K147" s="234"/>
      <c r="L147" s="240"/>
      <c r="M147" s="241"/>
      <c r="N147" s="242"/>
      <c r="O147" s="242"/>
      <c r="P147" s="242"/>
      <c r="Q147" s="242"/>
      <c r="R147" s="242"/>
      <c r="S147" s="242"/>
      <c r="T147" s="24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4" t="s">
        <v>135</v>
      </c>
      <c r="AU147" s="244" t="s">
        <v>88</v>
      </c>
      <c r="AV147" s="13" t="s">
        <v>88</v>
      </c>
      <c r="AW147" s="13" t="s">
        <v>34</v>
      </c>
      <c r="AX147" s="13" t="s">
        <v>78</v>
      </c>
      <c r="AY147" s="244" t="s">
        <v>127</v>
      </c>
    </row>
    <row r="148" s="14" customFormat="1">
      <c r="A148" s="14"/>
      <c r="B148" s="249"/>
      <c r="C148" s="250"/>
      <c r="D148" s="235" t="s">
        <v>135</v>
      </c>
      <c r="E148" s="251" t="s">
        <v>1</v>
      </c>
      <c r="F148" s="252" t="s">
        <v>160</v>
      </c>
      <c r="G148" s="250"/>
      <c r="H148" s="253">
        <v>208.22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9" t="s">
        <v>135</v>
      </c>
      <c r="AU148" s="259" t="s">
        <v>88</v>
      </c>
      <c r="AV148" s="14" t="s">
        <v>133</v>
      </c>
      <c r="AW148" s="14" t="s">
        <v>34</v>
      </c>
      <c r="AX148" s="14" t="s">
        <v>78</v>
      </c>
      <c r="AY148" s="259" t="s">
        <v>127</v>
      </c>
    </row>
    <row r="149" s="13" customFormat="1">
      <c r="A149" s="13"/>
      <c r="B149" s="233"/>
      <c r="C149" s="234"/>
      <c r="D149" s="235" t="s">
        <v>135</v>
      </c>
      <c r="E149" s="236" t="s">
        <v>1</v>
      </c>
      <c r="F149" s="237" t="s">
        <v>173</v>
      </c>
      <c r="G149" s="234"/>
      <c r="H149" s="238">
        <v>73.5</v>
      </c>
      <c r="I149" s="239"/>
      <c r="J149" s="234"/>
      <c r="K149" s="234"/>
      <c r="L149" s="240"/>
      <c r="M149" s="241"/>
      <c r="N149" s="242"/>
      <c r="O149" s="242"/>
      <c r="P149" s="242"/>
      <c r="Q149" s="242"/>
      <c r="R149" s="242"/>
      <c r="S149" s="242"/>
      <c r="T149" s="24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4" t="s">
        <v>135</v>
      </c>
      <c r="AU149" s="244" t="s">
        <v>88</v>
      </c>
      <c r="AV149" s="13" t="s">
        <v>88</v>
      </c>
      <c r="AW149" s="13" t="s">
        <v>34</v>
      </c>
      <c r="AX149" s="13" t="s">
        <v>86</v>
      </c>
      <c r="AY149" s="244" t="s">
        <v>127</v>
      </c>
    </row>
    <row r="150" s="2" customFormat="1" ht="33" customHeight="1">
      <c r="A150" s="38"/>
      <c r="B150" s="39"/>
      <c r="C150" s="219" t="s">
        <v>174</v>
      </c>
      <c r="D150" s="219" t="s">
        <v>129</v>
      </c>
      <c r="E150" s="220" t="s">
        <v>175</v>
      </c>
      <c r="F150" s="221" t="s">
        <v>176</v>
      </c>
      <c r="G150" s="222" t="s">
        <v>154</v>
      </c>
      <c r="H150" s="223">
        <v>105</v>
      </c>
      <c r="I150" s="224"/>
      <c r="J150" s="225">
        <f>ROUND(I150*H150,2)</f>
        <v>0</v>
      </c>
      <c r="K150" s="226"/>
      <c r="L150" s="44"/>
      <c r="M150" s="227" t="s">
        <v>1</v>
      </c>
      <c r="N150" s="228" t="s">
        <v>43</v>
      </c>
      <c r="O150" s="91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133</v>
      </c>
      <c r="AT150" s="231" t="s">
        <v>129</v>
      </c>
      <c r="AU150" s="231" t="s">
        <v>88</v>
      </c>
      <c r="AY150" s="17" t="s">
        <v>127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86</v>
      </c>
      <c r="BK150" s="232">
        <f>ROUND(I150*H150,2)</f>
        <v>0</v>
      </c>
      <c r="BL150" s="17" t="s">
        <v>133</v>
      </c>
      <c r="BM150" s="231" t="s">
        <v>177</v>
      </c>
    </row>
    <row r="151" s="13" customFormat="1">
      <c r="A151" s="13"/>
      <c r="B151" s="233"/>
      <c r="C151" s="234"/>
      <c r="D151" s="235" t="s">
        <v>135</v>
      </c>
      <c r="E151" s="236" t="s">
        <v>1</v>
      </c>
      <c r="F151" s="237" t="s">
        <v>178</v>
      </c>
      <c r="G151" s="234"/>
      <c r="H151" s="238">
        <v>105</v>
      </c>
      <c r="I151" s="239"/>
      <c r="J151" s="234"/>
      <c r="K151" s="234"/>
      <c r="L151" s="240"/>
      <c r="M151" s="241"/>
      <c r="N151" s="242"/>
      <c r="O151" s="242"/>
      <c r="P151" s="242"/>
      <c r="Q151" s="242"/>
      <c r="R151" s="242"/>
      <c r="S151" s="242"/>
      <c r="T151" s="2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4" t="s">
        <v>135</v>
      </c>
      <c r="AU151" s="244" t="s">
        <v>88</v>
      </c>
      <c r="AV151" s="13" t="s">
        <v>88</v>
      </c>
      <c r="AW151" s="13" t="s">
        <v>34</v>
      </c>
      <c r="AX151" s="13" t="s">
        <v>86</v>
      </c>
      <c r="AY151" s="244" t="s">
        <v>127</v>
      </c>
    </row>
    <row r="152" s="2" customFormat="1" ht="33" customHeight="1">
      <c r="A152" s="38"/>
      <c r="B152" s="39"/>
      <c r="C152" s="219" t="s">
        <v>179</v>
      </c>
      <c r="D152" s="219" t="s">
        <v>129</v>
      </c>
      <c r="E152" s="220" t="s">
        <v>180</v>
      </c>
      <c r="F152" s="221" t="s">
        <v>181</v>
      </c>
      <c r="G152" s="222" t="s">
        <v>154</v>
      </c>
      <c r="H152" s="223">
        <v>31.5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43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133</v>
      </c>
      <c r="AT152" s="231" t="s">
        <v>129</v>
      </c>
      <c r="AU152" s="231" t="s">
        <v>88</v>
      </c>
      <c r="AY152" s="17" t="s">
        <v>127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86</v>
      </c>
      <c r="BK152" s="232">
        <f>ROUND(I152*H152,2)</f>
        <v>0</v>
      </c>
      <c r="BL152" s="17" t="s">
        <v>133</v>
      </c>
      <c r="BM152" s="231" t="s">
        <v>182</v>
      </c>
    </row>
    <row r="153" s="13" customFormat="1">
      <c r="A153" s="13"/>
      <c r="B153" s="233"/>
      <c r="C153" s="234"/>
      <c r="D153" s="235" t="s">
        <v>135</v>
      </c>
      <c r="E153" s="236" t="s">
        <v>1</v>
      </c>
      <c r="F153" s="237" t="s">
        <v>183</v>
      </c>
      <c r="G153" s="234"/>
      <c r="H153" s="238">
        <v>31.5</v>
      </c>
      <c r="I153" s="239"/>
      <c r="J153" s="234"/>
      <c r="K153" s="234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135</v>
      </c>
      <c r="AU153" s="244" t="s">
        <v>88</v>
      </c>
      <c r="AV153" s="13" t="s">
        <v>88</v>
      </c>
      <c r="AW153" s="13" t="s">
        <v>34</v>
      </c>
      <c r="AX153" s="13" t="s">
        <v>86</v>
      </c>
      <c r="AY153" s="244" t="s">
        <v>127</v>
      </c>
    </row>
    <row r="154" s="2" customFormat="1" ht="24.15" customHeight="1">
      <c r="A154" s="38"/>
      <c r="B154" s="39"/>
      <c r="C154" s="219" t="s">
        <v>184</v>
      </c>
      <c r="D154" s="219" t="s">
        <v>129</v>
      </c>
      <c r="E154" s="220" t="s">
        <v>185</v>
      </c>
      <c r="F154" s="221" t="s">
        <v>186</v>
      </c>
      <c r="G154" s="222" t="s">
        <v>154</v>
      </c>
      <c r="H154" s="223">
        <v>10</v>
      </c>
      <c r="I154" s="224"/>
      <c r="J154" s="225">
        <f>ROUND(I154*H154,2)</f>
        <v>0</v>
      </c>
      <c r="K154" s="226"/>
      <c r="L154" s="44"/>
      <c r="M154" s="227" t="s">
        <v>1</v>
      </c>
      <c r="N154" s="228" t="s">
        <v>43</v>
      </c>
      <c r="O154" s="91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1" t="s">
        <v>133</v>
      </c>
      <c r="AT154" s="231" t="s">
        <v>129</v>
      </c>
      <c r="AU154" s="231" t="s">
        <v>88</v>
      </c>
      <c r="AY154" s="17" t="s">
        <v>127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7" t="s">
        <v>86</v>
      </c>
      <c r="BK154" s="232">
        <f>ROUND(I154*H154,2)</f>
        <v>0</v>
      </c>
      <c r="BL154" s="17" t="s">
        <v>133</v>
      </c>
      <c r="BM154" s="231" t="s">
        <v>187</v>
      </c>
    </row>
    <row r="155" s="13" customFormat="1">
      <c r="A155" s="13"/>
      <c r="B155" s="233"/>
      <c r="C155" s="234"/>
      <c r="D155" s="235" t="s">
        <v>135</v>
      </c>
      <c r="E155" s="236" t="s">
        <v>1</v>
      </c>
      <c r="F155" s="237" t="s">
        <v>158</v>
      </c>
      <c r="G155" s="234"/>
      <c r="H155" s="238">
        <v>10</v>
      </c>
      <c r="I155" s="239"/>
      <c r="J155" s="234"/>
      <c r="K155" s="234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135</v>
      </c>
      <c r="AU155" s="244" t="s">
        <v>88</v>
      </c>
      <c r="AV155" s="13" t="s">
        <v>88</v>
      </c>
      <c r="AW155" s="13" t="s">
        <v>34</v>
      </c>
      <c r="AX155" s="13" t="s">
        <v>86</v>
      </c>
      <c r="AY155" s="244" t="s">
        <v>127</v>
      </c>
    </row>
    <row r="156" s="2" customFormat="1" ht="24.15" customHeight="1">
      <c r="A156" s="38"/>
      <c r="B156" s="39"/>
      <c r="C156" s="219" t="s">
        <v>188</v>
      </c>
      <c r="D156" s="219" t="s">
        <v>129</v>
      </c>
      <c r="E156" s="220" t="s">
        <v>189</v>
      </c>
      <c r="F156" s="221" t="s">
        <v>190</v>
      </c>
      <c r="G156" s="222" t="s">
        <v>191</v>
      </c>
      <c r="H156" s="223">
        <v>9.8000000000000007</v>
      </c>
      <c r="I156" s="224"/>
      <c r="J156" s="225">
        <f>ROUND(I156*H156,2)</f>
        <v>0</v>
      </c>
      <c r="K156" s="226"/>
      <c r="L156" s="44"/>
      <c r="M156" s="227" t="s">
        <v>1</v>
      </c>
      <c r="N156" s="228" t="s">
        <v>43</v>
      </c>
      <c r="O156" s="91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133</v>
      </c>
      <c r="AT156" s="231" t="s">
        <v>129</v>
      </c>
      <c r="AU156" s="231" t="s">
        <v>88</v>
      </c>
      <c r="AY156" s="17" t="s">
        <v>127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86</v>
      </c>
      <c r="BK156" s="232">
        <f>ROUND(I156*H156,2)</f>
        <v>0</v>
      </c>
      <c r="BL156" s="17" t="s">
        <v>133</v>
      </c>
      <c r="BM156" s="231" t="s">
        <v>192</v>
      </c>
    </row>
    <row r="157" s="2" customFormat="1">
      <c r="A157" s="38"/>
      <c r="B157" s="39"/>
      <c r="C157" s="40"/>
      <c r="D157" s="235" t="s">
        <v>156</v>
      </c>
      <c r="E157" s="40"/>
      <c r="F157" s="245" t="s">
        <v>193</v>
      </c>
      <c r="G157" s="40"/>
      <c r="H157" s="40"/>
      <c r="I157" s="246"/>
      <c r="J157" s="40"/>
      <c r="K157" s="40"/>
      <c r="L157" s="44"/>
      <c r="M157" s="247"/>
      <c r="N157" s="248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156</v>
      </c>
      <c r="AU157" s="17" t="s">
        <v>88</v>
      </c>
    </row>
    <row r="158" s="13" customFormat="1">
      <c r="A158" s="13"/>
      <c r="B158" s="233"/>
      <c r="C158" s="234"/>
      <c r="D158" s="235" t="s">
        <v>135</v>
      </c>
      <c r="E158" s="236" t="s">
        <v>1</v>
      </c>
      <c r="F158" s="237" t="s">
        <v>194</v>
      </c>
      <c r="G158" s="234"/>
      <c r="H158" s="238">
        <v>9.8000000000000007</v>
      </c>
      <c r="I158" s="239"/>
      <c r="J158" s="234"/>
      <c r="K158" s="234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135</v>
      </c>
      <c r="AU158" s="244" t="s">
        <v>88</v>
      </c>
      <c r="AV158" s="13" t="s">
        <v>88</v>
      </c>
      <c r="AW158" s="13" t="s">
        <v>34</v>
      </c>
      <c r="AX158" s="13" t="s">
        <v>86</v>
      </c>
      <c r="AY158" s="244" t="s">
        <v>127</v>
      </c>
    </row>
    <row r="159" s="2" customFormat="1" ht="21.75" customHeight="1">
      <c r="A159" s="38"/>
      <c r="B159" s="39"/>
      <c r="C159" s="219" t="s">
        <v>195</v>
      </c>
      <c r="D159" s="219" t="s">
        <v>129</v>
      </c>
      <c r="E159" s="220" t="s">
        <v>196</v>
      </c>
      <c r="F159" s="221" t="s">
        <v>197</v>
      </c>
      <c r="G159" s="222" t="s">
        <v>132</v>
      </c>
      <c r="H159" s="223">
        <v>327.67200000000003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43</v>
      </c>
      <c r="O159" s="91"/>
      <c r="P159" s="229">
        <f>O159*H159</f>
        <v>0</v>
      </c>
      <c r="Q159" s="229">
        <v>0.00084000000000000003</v>
      </c>
      <c r="R159" s="229">
        <f>Q159*H159</f>
        <v>0.27524448000000001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133</v>
      </c>
      <c r="AT159" s="231" t="s">
        <v>129</v>
      </c>
      <c r="AU159" s="231" t="s">
        <v>88</v>
      </c>
      <c r="AY159" s="17" t="s">
        <v>127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86</v>
      </c>
      <c r="BK159" s="232">
        <f>ROUND(I159*H159,2)</f>
        <v>0</v>
      </c>
      <c r="BL159" s="17" t="s">
        <v>133</v>
      </c>
      <c r="BM159" s="231" t="s">
        <v>198</v>
      </c>
    </row>
    <row r="160" s="13" customFormat="1">
      <c r="A160" s="13"/>
      <c r="B160" s="233"/>
      <c r="C160" s="234"/>
      <c r="D160" s="235" t="s">
        <v>135</v>
      </c>
      <c r="E160" s="236" t="s">
        <v>1</v>
      </c>
      <c r="F160" s="237" t="s">
        <v>199</v>
      </c>
      <c r="G160" s="234"/>
      <c r="H160" s="238">
        <v>15.119999999999999</v>
      </c>
      <c r="I160" s="239"/>
      <c r="J160" s="234"/>
      <c r="K160" s="234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135</v>
      </c>
      <c r="AU160" s="244" t="s">
        <v>88</v>
      </c>
      <c r="AV160" s="13" t="s">
        <v>88</v>
      </c>
      <c r="AW160" s="13" t="s">
        <v>34</v>
      </c>
      <c r="AX160" s="13" t="s">
        <v>78</v>
      </c>
      <c r="AY160" s="244" t="s">
        <v>127</v>
      </c>
    </row>
    <row r="161" s="13" customFormat="1">
      <c r="A161" s="13"/>
      <c r="B161" s="233"/>
      <c r="C161" s="234"/>
      <c r="D161" s="235" t="s">
        <v>135</v>
      </c>
      <c r="E161" s="236" t="s">
        <v>1</v>
      </c>
      <c r="F161" s="237" t="s">
        <v>200</v>
      </c>
      <c r="G161" s="234"/>
      <c r="H161" s="238">
        <v>312.55200000000002</v>
      </c>
      <c r="I161" s="239"/>
      <c r="J161" s="234"/>
      <c r="K161" s="234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135</v>
      </c>
      <c r="AU161" s="244" t="s">
        <v>88</v>
      </c>
      <c r="AV161" s="13" t="s">
        <v>88</v>
      </c>
      <c r="AW161" s="13" t="s">
        <v>34</v>
      </c>
      <c r="AX161" s="13" t="s">
        <v>78</v>
      </c>
      <c r="AY161" s="244" t="s">
        <v>127</v>
      </c>
    </row>
    <row r="162" s="14" customFormat="1">
      <c r="A162" s="14"/>
      <c r="B162" s="249"/>
      <c r="C162" s="250"/>
      <c r="D162" s="235" t="s">
        <v>135</v>
      </c>
      <c r="E162" s="251" t="s">
        <v>1</v>
      </c>
      <c r="F162" s="252" t="s">
        <v>160</v>
      </c>
      <c r="G162" s="250"/>
      <c r="H162" s="253">
        <v>327.67200000000003</v>
      </c>
      <c r="I162" s="254"/>
      <c r="J162" s="250"/>
      <c r="K162" s="250"/>
      <c r="L162" s="255"/>
      <c r="M162" s="256"/>
      <c r="N162" s="257"/>
      <c r="O162" s="257"/>
      <c r="P162" s="257"/>
      <c r="Q162" s="257"/>
      <c r="R162" s="257"/>
      <c r="S162" s="257"/>
      <c r="T162" s="25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9" t="s">
        <v>135</v>
      </c>
      <c r="AU162" s="259" t="s">
        <v>88</v>
      </c>
      <c r="AV162" s="14" t="s">
        <v>133</v>
      </c>
      <c r="AW162" s="14" t="s">
        <v>34</v>
      </c>
      <c r="AX162" s="14" t="s">
        <v>86</v>
      </c>
      <c r="AY162" s="259" t="s">
        <v>127</v>
      </c>
    </row>
    <row r="163" s="2" customFormat="1" ht="24.15" customHeight="1">
      <c r="A163" s="38"/>
      <c r="B163" s="39"/>
      <c r="C163" s="219" t="s">
        <v>201</v>
      </c>
      <c r="D163" s="219" t="s">
        <v>129</v>
      </c>
      <c r="E163" s="220" t="s">
        <v>202</v>
      </c>
      <c r="F163" s="221" t="s">
        <v>203</v>
      </c>
      <c r="G163" s="222" t="s">
        <v>132</v>
      </c>
      <c r="H163" s="223">
        <v>327.67200000000003</v>
      </c>
      <c r="I163" s="224"/>
      <c r="J163" s="225">
        <f>ROUND(I163*H163,2)</f>
        <v>0</v>
      </c>
      <c r="K163" s="226"/>
      <c r="L163" s="44"/>
      <c r="M163" s="227" t="s">
        <v>1</v>
      </c>
      <c r="N163" s="228" t="s">
        <v>43</v>
      </c>
      <c r="O163" s="91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1" t="s">
        <v>133</v>
      </c>
      <c r="AT163" s="231" t="s">
        <v>129</v>
      </c>
      <c r="AU163" s="231" t="s">
        <v>88</v>
      </c>
      <c r="AY163" s="17" t="s">
        <v>127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7" t="s">
        <v>86</v>
      </c>
      <c r="BK163" s="232">
        <f>ROUND(I163*H163,2)</f>
        <v>0</v>
      </c>
      <c r="BL163" s="17" t="s">
        <v>133</v>
      </c>
      <c r="BM163" s="231" t="s">
        <v>204</v>
      </c>
    </row>
    <row r="164" s="13" customFormat="1">
      <c r="A164" s="13"/>
      <c r="B164" s="233"/>
      <c r="C164" s="234"/>
      <c r="D164" s="235" t="s">
        <v>135</v>
      </c>
      <c r="E164" s="236" t="s">
        <v>1</v>
      </c>
      <c r="F164" s="237" t="s">
        <v>205</v>
      </c>
      <c r="G164" s="234"/>
      <c r="H164" s="238">
        <v>327.67200000000003</v>
      </c>
      <c r="I164" s="239"/>
      <c r="J164" s="234"/>
      <c r="K164" s="234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135</v>
      </c>
      <c r="AU164" s="244" t="s">
        <v>88</v>
      </c>
      <c r="AV164" s="13" t="s">
        <v>88</v>
      </c>
      <c r="AW164" s="13" t="s">
        <v>34</v>
      </c>
      <c r="AX164" s="13" t="s">
        <v>86</v>
      </c>
      <c r="AY164" s="244" t="s">
        <v>127</v>
      </c>
    </row>
    <row r="165" s="2" customFormat="1" ht="21.75" customHeight="1">
      <c r="A165" s="38"/>
      <c r="B165" s="39"/>
      <c r="C165" s="219" t="s">
        <v>206</v>
      </c>
      <c r="D165" s="219" t="s">
        <v>129</v>
      </c>
      <c r="E165" s="220" t="s">
        <v>207</v>
      </c>
      <c r="F165" s="221" t="s">
        <v>208</v>
      </c>
      <c r="G165" s="222" t="s">
        <v>132</v>
      </c>
      <c r="H165" s="223">
        <v>38</v>
      </c>
      <c r="I165" s="224"/>
      <c r="J165" s="225">
        <f>ROUND(I165*H165,2)</f>
        <v>0</v>
      </c>
      <c r="K165" s="226"/>
      <c r="L165" s="44"/>
      <c r="M165" s="227" t="s">
        <v>1</v>
      </c>
      <c r="N165" s="228" t="s">
        <v>43</v>
      </c>
      <c r="O165" s="91"/>
      <c r="P165" s="229">
        <f>O165*H165</f>
        <v>0</v>
      </c>
      <c r="Q165" s="229">
        <v>0.00069999999999999999</v>
      </c>
      <c r="R165" s="229">
        <f>Q165*H165</f>
        <v>0.026599999999999999</v>
      </c>
      <c r="S165" s="229">
        <v>0</v>
      </c>
      <c r="T165" s="23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1" t="s">
        <v>133</v>
      </c>
      <c r="AT165" s="231" t="s">
        <v>129</v>
      </c>
      <c r="AU165" s="231" t="s">
        <v>88</v>
      </c>
      <c r="AY165" s="17" t="s">
        <v>127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7" t="s">
        <v>86</v>
      </c>
      <c r="BK165" s="232">
        <f>ROUND(I165*H165,2)</f>
        <v>0</v>
      </c>
      <c r="BL165" s="17" t="s">
        <v>133</v>
      </c>
      <c r="BM165" s="231" t="s">
        <v>209</v>
      </c>
    </row>
    <row r="166" s="13" customFormat="1">
      <c r="A166" s="13"/>
      <c r="B166" s="233"/>
      <c r="C166" s="234"/>
      <c r="D166" s="235" t="s">
        <v>135</v>
      </c>
      <c r="E166" s="236" t="s">
        <v>1</v>
      </c>
      <c r="F166" s="237" t="s">
        <v>210</v>
      </c>
      <c r="G166" s="234"/>
      <c r="H166" s="238">
        <v>18</v>
      </c>
      <c r="I166" s="239"/>
      <c r="J166" s="234"/>
      <c r="K166" s="234"/>
      <c r="L166" s="240"/>
      <c r="M166" s="241"/>
      <c r="N166" s="242"/>
      <c r="O166" s="242"/>
      <c r="P166" s="242"/>
      <c r="Q166" s="242"/>
      <c r="R166" s="242"/>
      <c r="S166" s="242"/>
      <c r="T166" s="24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4" t="s">
        <v>135</v>
      </c>
      <c r="AU166" s="244" t="s">
        <v>88</v>
      </c>
      <c r="AV166" s="13" t="s">
        <v>88</v>
      </c>
      <c r="AW166" s="13" t="s">
        <v>34</v>
      </c>
      <c r="AX166" s="13" t="s">
        <v>78</v>
      </c>
      <c r="AY166" s="244" t="s">
        <v>127</v>
      </c>
    </row>
    <row r="167" s="13" customFormat="1">
      <c r="A167" s="13"/>
      <c r="B167" s="233"/>
      <c r="C167" s="234"/>
      <c r="D167" s="235" t="s">
        <v>135</v>
      </c>
      <c r="E167" s="236" t="s">
        <v>1</v>
      </c>
      <c r="F167" s="237" t="s">
        <v>211</v>
      </c>
      <c r="G167" s="234"/>
      <c r="H167" s="238">
        <v>20</v>
      </c>
      <c r="I167" s="239"/>
      <c r="J167" s="234"/>
      <c r="K167" s="234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135</v>
      </c>
      <c r="AU167" s="244" t="s">
        <v>88</v>
      </c>
      <c r="AV167" s="13" t="s">
        <v>88</v>
      </c>
      <c r="AW167" s="13" t="s">
        <v>34</v>
      </c>
      <c r="AX167" s="13" t="s">
        <v>78</v>
      </c>
      <c r="AY167" s="244" t="s">
        <v>127</v>
      </c>
    </row>
    <row r="168" s="14" customFormat="1">
      <c r="A168" s="14"/>
      <c r="B168" s="249"/>
      <c r="C168" s="250"/>
      <c r="D168" s="235" t="s">
        <v>135</v>
      </c>
      <c r="E168" s="251" t="s">
        <v>1</v>
      </c>
      <c r="F168" s="252" t="s">
        <v>160</v>
      </c>
      <c r="G168" s="250"/>
      <c r="H168" s="253">
        <v>38</v>
      </c>
      <c r="I168" s="254"/>
      <c r="J168" s="250"/>
      <c r="K168" s="250"/>
      <c r="L168" s="255"/>
      <c r="M168" s="256"/>
      <c r="N168" s="257"/>
      <c r="O168" s="257"/>
      <c r="P168" s="257"/>
      <c r="Q168" s="257"/>
      <c r="R168" s="257"/>
      <c r="S168" s="257"/>
      <c r="T168" s="25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9" t="s">
        <v>135</v>
      </c>
      <c r="AU168" s="259" t="s">
        <v>88</v>
      </c>
      <c r="AV168" s="14" t="s">
        <v>133</v>
      </c>
      <c r="AW168" s="14" t="s">
        <v>34</v>
      </c>
      <c r="AX168" s="14" t="s">
        <v>86</v>
      </c>
      <c r="AY168" s="259" t="s">
        <v>127</v>
      </c>
    </row>
    <row r="169" s="2" customFormat="1" ht="16.5" customHeight="1">
      <c r="A169" s="38"/>
      <c r="B169" s="39"/>
      <c r="C169" s="219" t="s">
        <v>8</v>
      </c>
      <c r="D169" s="219" t="s">
        <v>129</v>
      </c>
      <c r="E169" s="220" t="s">
        <v>212</v>
      </c>
      <c r="F169" s="221" t="s">
        <v>213</v>
      </c>
      <c r="G169" s="222" t="s">
        <v>132</v>
      </c>
      <c r="H169" s="223">
        <v>38</v>
      </c>
      <c r="I169" s="224"/>
      <c r="J169" s="225">
        <f>ROUND(I169*H169,2)</f>
        <v>0</v>
      </c>
      <c r="K169" s="226"/>
      <c r="L169" s="44"/>
      <c r="M169" s="227" t="s">
        <v>1</v>
      </c>
      <c r="N169" s="228" t="s">
        <v>43</v>
      </c>
      <c r="O169" s="91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133</v>
      </c>
      <c r="AT169" s="231" t="s">
        <v>129</v>
      </c>
      <c r="AU169" s="231" t="s">
        <v>88</v>
      </c>
      <c r="AY169" s="17" t="s">
        <v>127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86</v>
      </c>
      <c r="BK169" s="232">
        <f>ROUND(I169*H169,2)</f>
        <v>0</v>
      </c>
      <c r="BL169" s="17" t="s">
        <v>133</v>
      </c>
      <c r="BM169" s="231" t="s">
        <v>214</v>
      </c>
    </row>
    <row r="170" s="13" customFormat="1">
      <c r="A170" s="13"/>
      <c r="B170" s="233"/>
      <c r="C170" s="234"/>
      <c r="D170" s="235" t="s">
        <v>135</v>
      </c>
      <c r="E170" s="236" t="s">
        <v>1</v>
      </c>
      <c r="F170" s="237" t="s">
        <v>215</v>
      </c>
      <c r="G170" s="234"/>
      <c r="H170" s="238">
        <v>38</v>
      </c>
      <c r="I170" s="239"/>
      <c r="J170" s="234"/>
      <c r="K170" s="234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135</v>
      </c>
      <c r="AU170" s="244" t="s">
        <v>88</v>
      </c>
      <c r="AV170" s="13" t="s">
        <v>88</v>
      </c>
      <c r="AW170" s="13" t="s">
        <v>34</v>
      </c>
      <c r="AX170" s="13" t="s">
        <v>86</v>
      </c>
      <c r="AY170" s="244" t="s">
        <v>127</v>
      </c>
    </row>
    <row r="171" s="2" customFormat="1" ht="21.75" customHeight="1">
      <c r="A171" s="38"/>
      <c r="B171" s="39"/>
      <c r="C171" s="219" t="s">
        <v>216</v>
      </c>
      <c r="D171" s="219" t="s">
        <v>129</v>
      </c>
      <c r="E171" s="220" t="s">
        <v>217</v>
      </c>
      <c r="F171" s="221" t="s">
        <v>218</v>
      </c>
      <c r="G171" s="222" t="s">
        <v>154</v>
      </c>
      <c r="H171" s="223">
        <v>22</v>
      </c>
      <c r="I171" s="224"/>
      <c r="J171" s="225">
        <f>ROUND(I171*H171,2)</f>
        <v>0</v>
      </c>
      <c r="K171" s="226"/>
      <c r="L171" s="44"/>
      <c r="M171" s="227" t="s">
        <v>1</v>
      </c>
      <c r="N171" s="228" t="s">
        <v>43</v>
      </c>
      <c r="O171" s="91"/>
      <c r="P171" s="229">
        <f>O171*H171</f>
        <v>0</v>
      </c>
      <c r="Q171" s="229">
        <v>0.00046000000000000001</v>
      </c>
      <c r="R171" s="229">
        <f>Q171*H171</f>
        <v>0.010120000000000001</v>
      </c>
      <c r="S171" s="229">
        <v>0</v>
      </c>
      <c r="T171" s="230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1" t="s">
        <v>133</v>
      </c>
      <c r="AT171" s="231" t="s">
        <v>129</v>
      </c>
      <c r="AU171" s="231" t="s">
        <v>88</v>
      </c>
      <c r="AY171" s="17" t="s">
        <v>127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7" t="s">
        <v>86</v>
      </c>
      <c r="BK171" s="232">
        <f>ROUND(I171*H171,2)</f>
        <v>0</v>
      </c>
      <c r="BL171" s="17" t="s">
        <v>133</v>
      </c>
      <c r="BM171" s="231" t="s">
        <v>219</v>
      </c>
    </row>
    <row r="172" s="13" customFormat="1">
      <c r="A172" s="13"/>
      <c r="B172" s="233"/>
      <c r="C172" s="234"/>
      <c r="D172" s="235" t="s">
        <v>135</v>
      </c>
      <c r="E172" s="236" t="s">
        <v>1</v>
      </c>
      <c r="F172" s="237" t="s">
        <v>158</v>
      </c>
      <c r="G172" s="234"/>
      <c r="H172" s="238">
        <v>10</v>
      </c>
      <c r="I172" s="239"/>
      <c r="J172" s="234"/>
      <c r="K172" s="234"/>
      <c r="L172" s="240"/>
      <c r="M172" s="241"/>
      <c r="N172" s="242"/>
      <c r="O172" s="242"/>
      <c r="P172" s="242"/>
      <c r="Q172" s="242"/>
      <c r="R172" s="242"/>
      <c r="S172" s="242"/>
      <c r="T172" s="2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4" t="s">
        <v>135</v>
      </c>
      <c r="AU172" s="244" t="s">
        <v>88</v>
      </c>
      <c r="AV172" s="13" t="s">
        <v>88</v>
      </c>
      <c r="AW172" s="13" t="s">
        <v>34</v>
      </c>
      <c r="AX172" s="13" t="s">
        <v>78</v>
      </c>
      <c r="AY172" s="244" t="s">
        <v>127</v>
      </c>
    </row>
    <row r="173" s="13" customFormat="1">
      <c r="A173" s="13"/>
      <c r="B173" s="233"/>
      <c r="C173" s="234"/>
      <c r="D173" s="235" t="s">
        <v>135</v>
      </c>
      <c r="E173" s="236" t="s">
        <v>1</v>
      </c>
      <c r="F173" s="237" t="s">
        <v>159</v>
      </c>
      <c r="G173" s="234"/>
      <c r="H173" s="238">
        <v>12</v>
      </c>
      <c r="I173" s="239"/>
      <c r="J173" s="234"/>
      <c r="K173" s="234"/>
      <c r="L173" s="240"/>
      <c r="M173" s="241"/>
      <c r="N173" s="242"/>
      <c r="O173" s="242"/>
      <c r="P173" s="242"/>
      <c r="Q173" s="242"/>
      <c r="R173" s="242"/>
      <c r="S173" s="242"/>
      <c r="T173" s="24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4" t="s">
        <v>135</v>
      </c>
      <c r="AU173" s="244" t="s">
        <v>88</v>
      </c>
      <c r="AV173" s="13" t="s">
        <v>88</v>
      </c>
      <c r="AW173" s="13" t="s">
        <v>34</v>
      </c>
      <c r="AX173" s="13" t="s">
        <v>78</v>
      </c>
      <c r="AY173" s="244" t="s">
        <v>127</v>
      </c>
    </row>
    <row r="174" s="14" customFormat="1">
      <c r="A174" s="14"/>
      <c r="B174" s="249"/>
      <c r="C174" s="250"/>
      <c r="D174" s="235" t="s">
        <v>135</v>
      </c>
      <c r="E174" s="251" t="s">
        <v>1</v>
      </c>
      <c r="F174" s="252" t="s">
        <v>160</v>
      </c>
      <c r="G174" s="250"/>
      <c r="H174" s="253">
        <v>22</v>
      </c>
      <c r="I174" s="254"/>
      <c r="J174" s="250"/>
      <c r="K174" s="250"/>
      <c r="L174" s="255"/>
      <c r="M174" s="256"/>
      <c r="N174" s="257"/>
      <c r="O174" s="257"/>
      <c r="P174" s="257"/>
      <c r="Q174" s="257"/>
      <c r="R174" s="257"/>
      <c r="S174" s="257"/>
      <c r="T174" s="25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9" t="s">
        <v>135</v>
      </c>
      <c r="AU174" s="259" t="s">
        <v>88</v>
      </c>
      <c r="AV174" s="14" t="s">
        <v>133</v>
      </c>
      <c r="AW174" s="14" t="s">
        <v>34</v>
      </c>
      <c r="AX174" s="14" t="s">
        <v>86</v>
      </c>
      <c r="AY174" s="259" t="s">
        <v>127</v>
      </c>
    </row>
    <row r="175" s="2" customFormat="1" ht="24.15" customHeight="1">
      <c r="A175" s="38"/>
      <c r="B175" s="39"/>
      <c r="C175" s="219" t="s">
        <v>220</v>
      </c>
      <c r="D175" s="219" t="s">
        <v>129</v>
      </c>
      <c r="E175" s="220" t="s">
        <v>221</v>
      </c>
      <c r="F175" s="221" t="s">
        <v>222</v>
      </c>
      <c r="G175" s="222" t="s">
        <v>154</v>
      </c>
      <c r="H175" s="223">
        <v>22</v>
      </c>
      <c r="I175" s="224"/>
      <c r="J175" s="225">
        <f>ROUND(I175*H175,2)</f>
        <v>0</v>
      </c>
      <c r="K175" s="226"/>
      <c r="L175" s="44"/>
      <c r="M175" s="227" t="s">
        <v>1</v>
      </c>
      <c r="N175" s="228" t="s">
        <v>43</v>
      </c>
      <c r="O175" s="91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1" t="s">
        <v>133</v>
      </c>
      <c r="AT175" s="231" t="s">
        <v>129</v>
      </c>
      <c r="AU175" s="231" t="s">
        <v>88</v>
      </c>
      <c r="AY175" s="17" t="s">
        <v>127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7" t="s">
        <v>86</v>
      </c>
      <c r="BK175" s="232">
        <f>ROUND(I175*H175,2)</f>
        <v>0</v>
      </c>
      <c r="BL175" s="17" t="s">
        <v>133</v>
      </c>
      <c r="BM175" s="231" t="s">
        <v>223</v>
      </c>
    </row>
    <row r="176" s="13" customFormat="1">
      <c r="A176" s="13"/>
      <c r="B176" s="233"/>
      <c r="C176" s="234"/>
      <c r="D176" s="235" t="s">
        <v>135</v>
      </c>
      <c r="E176" s="236" t="s">
        <v>1</v>
      </c>
      <c r="F176" s="237" t="s">
        <v>224</v>
      </c>
      <c r="G176" s="234"/>
      <c r="H176" s="238">
        <v>22</v>
      </c>
      <c r="I176" s="239"/>
      <c r="J176" s="234"/>
      <c r="K176" s="234"/>
      <c r="L176" s="240"/>
      <c r="M176" s="241"/>
      <c r="N176" s="242"/>
      <c r="O176" s="242"/>
      <c r="P176" s="242"/>
      <c r="Q176" s="242"/>
      <c r="R176" s="242"/>
      <c r="S176" s="242"/>
      <c r="T176" s="24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4" t="s">
        <v>135</v>
      </c>
      <c r="AU176" s="244" t="s">
        <v>88</v>
      </c>
      <c r="AV176" s="13" t="s">
        <v>88</v>
      </c>
      <c r="AW176" s="13" t="s">
        <v>34</v>
      </c>
      <c r="AX176" s="13" t="s">
        <v>86</v>
      </c>
      <c r="AY176" s="244" t="s">
        <v>127</v>
      </c>
    </row>
    <row r="177" s="2" customFormat="1" ht="37.8" customHeight="1">
      <c r="A177" s="38"/>
      <c r="B177" s="39"/>
      <c r="C177" s="219" t="s">
        <v>225</v>
      </c>
      <c r="D177" s="219" t="s">
        <v>129</v>
      </c>
      <c r="E177" s="220" t="s">
        <v>226</v>
      </c>
      <c r="F177" s="221" t="s">
        <v>227</v>
      </c>
      <c r="G177" s="222" t="s">
        <v>154</v>
      </c>
      <c r="H177" s="223">
        <v>323.63799999999998</v>
      </c>
      <c r="I177" s="224"/>
      <c r="J177" s="225">
        <f>ROUND(I177*H177,2)</f>
        <v>0</v>
      </c>
      <c r="K177" s="226"/>
      <c r="L177" s="44"/>
      <c r="M177" s="227" t="s">
        <v>1</v>
      </c>
      <c r="N177" s="228" t="s">
        <v>43</v>
      </c>
      <c r="O177" s="91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1" t="s">
        <v>133</v>
      </c>
      <c r="AT177" s="231" t="s">
        <v>129</v>
      </c>
      <c r="AU177" s="231" t="s">
        <v>88</v>
      </c>
      <c r="AY177" s="17" t="s">
        <v>127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7" t="s">
        <v>86</v>
      </c>
      <c r="BK177" s="232">
        <f>ROUND(I177*H177,2)</f>
        <v>0</v>
      </c>
      <c r="BL177" s="17" t="s">
        <v>133</v>
      </c>
      <c r="BM177" s="231" t="s">
        <v>228</v>
      </c>
    </row>
    <row r="178" s="13" customFormat="1">
      <c r="A178" s="13"/>
      <c r="B178" s="233"/>
      <c r="C178" s="234"/>
      <c r="D178" s="235" t="s">
        <v>135</v>
      </c>
      <c r="E178" s="236" t="s">
        <v>1</v>
      </c>
      <c r="F178" s="237" t="s">
        <v>229</v>
      </c>
      <c r="G178" s="234"/>
      <c r="H178" s="238">
        <v>323.63799999999998</v>
      </c>
      <c r="I178" s="239"/>
      <c r="J178" s="234"/>
      <c r="K178" s="234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135</v>
      </c>
      <c r="AU178" s="244" t="s">
        <v>88</v>
      </c>
      <c r="AV178" s="13" t="s">
        <v>88</v>
      </c>
      <c r="AW178" s="13" t="s">
        <v>34</v>
      </c>
      <c r="AX178" s="13" t="s">
        <v>86</v>
      </c>
      <c r="AY178" s="244" t="s">
        <v>127</v>
      </c>
    </row>
    <row r="179" s="2" customFormat="1" ht="24.15" customHeight="1">
      <c r="A179" s="38"/>
      <c r="B179" s="39"/>
      <c r="C179" s="219" t="s">
        <v>230</v>
      </c>
      <c r="D179" s="219" t="s">
        <v>129</v>
      </c>
      <c r="E179" s="220" t="s">
        <v>231</v>
      </c>
      <c r="F179" s="221" t="s">
        <v>232</v>
      </c>
      <c r="G179" s="222" t="s">
        <v>154</v>
      </c>
      <c r="H179" s="223">
        <v>70.180999999999997</v>
      </c>
      <c r="I179" s="224"/>
      <c r="J179" s="225">
        <f>ROUND(I179*H179,2)</f>
        <v>0</v>
      </c>
      <c r="K179" s="226"/>
      <c r="L179" s="44"/>
      <c r="M179" s="227" t="s">
        <v>1</v>
      </c>
      <c r="N179" s="228" t="s">
        <v>43</v>
      </c>
      <c r="O179" s="91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1" t="s">
        <v>133</v>
      </c>
      <c r="AT179" s="231" t="s">
        <v>129</v>
      </c>
      <c r="AU179" s="231" t="s">
        <v>88</v>
      </c>
      <c r="AY179" s="17" t="s">
        <v>127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7" t="s">
        <v>86</v>
      </c>
      <c r="BK179" s="232">
        <f>ROUND(I179*H179,2)</f>
        <v>0</v>
      </c>
      <c r="BL179" s="17" t="s">
        <v>133</v>
      </c>
      <c r="BM179" s="231" t="s">
        <v>233</v>
      </c>
    </row>
    <row r="180" s="13" customFormat="1">
      <c r="A180" s="13"/>
      <c r="B180" s="233"/>
      <c r="C180" s="234"/>
      <c r="D180" s="235" t="s">
        <v>135</v>
      </c>
      <c r="E180" s="236" t="s">
        <v>1</v>
      </c>
      <c r="F180" s="237" t="s">
        <v>234</v>
      </c>
      <c r="G180" s="234"/>
      <c r="H180" s="238">
        <v>232</v>
      </c>
      <c r="I180" s="239"/>
      <c r="J180" s="234"/>
      <c r="K180" s="234"/>
      <c r="L180" s="240"/>
      <c r="M180" s="241"/>
      <c r="N180" s="242"/>
      <c r="O180" s="242"/>
      <c r="P180" s="242"/>
      <c r="Q180" s="242"/>
      <c r="R180" s="242"/>
      <c r="S180" s="242"/>
      <c r="T180" s="24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4" t="s">
        <v>135</v>
      </c>
      <c r="AU180" s="244" t="s">
        <v>88</v>
      </c>
      <c r="AV180" s="13" t="s">
        <v>88</v>
      </c>
      <c r="AW180" s="13" t="s">
        <v>34</v>
      </c>
      <c r="AX180" s="13" t="s">
        <v>78</v>
      </c>
      <c r="AY180" s="244" t="s">
        <v>127</v>
      </c>
    </row>
    <row r="181" s="13" customFormat="1">
      <c r="A181" s="13"/>
      <c r="B181" s="233"/>
      <c r="C181" s="234"/>
      <c r="D181" s="235" t="s">
        <v>135</v>
      </c>
      <c r="E181" s="236" t="s">
        <v>1</v>
      </c>
      <c r="F181" s="237" t="s">
        <v>235</v>
      </c>
      <c r="G181" s="234"/>
      <c r="H181" s="238">
        <v>-161.81899999999999</v>
      </c>
      <c r="I181" s="239"/>
      <c r="J181" s="234"/>
      <c r="K181" s="234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135</v>
      </c>
      <c r="AU181" s="244" t="s">
        <v>88</v>
      </c>
      <c r="AV181" s="13" t="s">
        <v>88</v>
      </c>
      <c r="AW181" s="13" t="s">
        <v>34</v>
      </c>
      <c r="AX181" s="13" t="s">
        <v>78</v>
      </c>
      <c r="AY181" s="244" t="s">
        <v>127</v>
      </c>
    </row>
    <row r="182" s="14" customFormat="1">
      <c r="A182" s="14"/>
      <c r="B182" s="249"/>
      <c r="C182" s="250"/>
      <c r="D182" s="235" t="s">
        <v>135</v>
      </c>
      <c r="E182" s="251" t="s">
        <v>1</v>
      </c>
      <c r="F182" s="252" t="s">
        <v>160</v>
      </c>
      <c r="G182" s="250"/>
      <c r="H182" s="253">
        <v>70.181000000000012</v>
      </c>
      <c r="I182" s="254"/>
      <c r="J182" s="250"/>
      <c r="K182" s="250"/>
      <c r="L182" s="255"/>
      <c r="M182" s="256"/>
      <c r="N182" s="257"/>
      <c r="O182" s="257"/>
      <c r="P182" s="257"/>
      <c r="Q182" s="257"/>
      <c r="R182" s="257"/>
      <c r="S182" s="257"/>
      <c r="T182" s="25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9" t="s">
        <v>135</v>
      </c>
      <c r="AU182" s="259" t="s">
        <v>88</v>
      </c>
      <c r="AV182" s="14" t="s">
        <v>133</v>
      </c>
      <c r="AW182" s="14" t="s">
        <v>34</v>
      </c>
      <c r="AX182" s="14" t="s">
        <v>86</v>
      </c>
      <c r="AY182" s="259" t="s">
        <v>127</v>
      </c>
    </row>
    <row r="183" s="2" customFormat="1" ht="24.15" customHeight="1">
      <c r="A183" s="38"/>
      <c r="B183" s="39"/>
      <c r="C183" s="219" t="s">
        <v>236</v>
      </c>
      <c r="D183" s="219" t="s">
        <v>129</v>
      </c>
      <c r="E183" s="220" t="s">
        <v>237</v>
      </c>
      <c r="F183" s="221" t="s">
        <v>238</v>
      </c>
      <c r="G183" s="222" t="s">
        <v>154</v>
      </c>
      <c r="H183" s="223">
        <v>161.81899999999999</v>
      </c>
      <c r="I183" s="224"/>
      <c r="J183" s="225">
        <f>ROUND(I183*H183,2)</f>
        <v>0</v>
      </c>
      <c r="K183" s="226"/>
      <c r="L183" s="44"/>
      <c r="M183" s="227" t="s">
        <v>1</v>
      </c>
      <c r="N183" s="228" t="s">
        <v>43</v>
      </c>
      <c r="O183" s="91"/>
      <c r="P183" s="229">
        <f>O183*H183</f>
        <v>0</v>
      </c>
      <c r="Q183" s="229">
        <v>0</v>
      </c>
      <c r="R183" s="229">
        <f>Q183*H183</f>
        <v>0</v>
      </c>
      <c r="S183" s="229">
        <v>0</v>
      </c>
      <c r="T183" s="230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1" t="s">
        <v>133</v>
      </c>
      <c r="AT183" s="231" t="s">
        <v>129</v>
      </c>
      <c r="AU183" s="231" t="s">
        <v>88</v>
      </c>
      <c r="AY183" s="17" t="s">
        <v>127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7" t="s">
        <v>86</v>
      </c>
      <c r="BK183" s="232">
        <f>ROUND(I183*H183,2)</f>
        <v>0</v>
      </c>
      <c r="BL183" s="17" t="s">
        <v>133</v>
      </c>
      <c r="BM183" s="231" t="s">
        <v>239</v>
      </c>
    </row>
    <row r="184" s="13" customFormat="1">
      <c r="A184" s="13"/>
      <c r="B184" s="233"/>
      <c r="C184" s="234"/>
      <c r="D184" s="235" t="s">
        <v>135</v>
      </c>
      <c r="E184" s="236" t="s">
        <v>1</v>
      </c>
      <c r="F184" s="237" t="s">
        <v>240</v>
      </c>
      <c r="G184" s="234"/>
      <c r="H184" s="238">
        <v>161.81899999999999</v>
      </c>
      <c r="I184" s="239"/>
      <c r="J184" s="234"/>
      <c r="K184" s="234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135</v>
      </c>
      <c r="AU184" s="244" t="s">
        <v>88</v>
      </c>
      <c r="AV184" s="13" t="s">
        <v>88</v>
      </c>
      <c r="AW184" s="13" t="s">
        <v>34</v>
      </c>
      <c r="AX184" s="13" t="s">
        <v>86</v>
      </c>
      <c r="AY184" s="244" t="s">
        <v>127</v>
      </c>
    </row>
    <row r="185" s="2" customFormat="1" ht="33" customHeight="1">
      <c r="A185" s="38"/>
      <c r="B185" s="39"/>
      <c r="C185" s="219" t="s">
        <v>7</v>
      </c>
      <c r="D185" s="219" t="s">
        <v>129</v>
      </c>
      <c r="E185" s="220" t="s">
        <v>241</v>
      </c>
      <c r="F185" s="221" t="s">
        <v>242</v>
      </c>
      <c r="G185" s="222" t="s">
        <v>243</v>
      </c>
      <c r="H185" s="223">
        <v>126.32599999999999</v>
      </c>
      <c r="I185" s="224"/>
      <c r="J185" s="225">
        <f>ROUND(I185*H185,2)</f>
        <v>0</v>
      </c>
      <c r="K185" s="226"/>
      <c r="L185" s="44"/>
      <c r="M185" s="227" t="s">
        <v>1</v>
      </c>
      <c r="N185" s="228" t="s">
        <v>43</v>
      </c>
      <c r="O185" s="91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1" t="s">
        <v>133</v>
      </c>
      <c r="AT185" s="231" t="s">
        <v>129</v>
      </c>
      <c r="AU185" s="231" t="s">
        <v>88</v>
      </c>
      <c r="AY185" s="17" t="s">
        <v>127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7" t="s">
        <v>86</v>
      </c>
      <c r="BK185" s="232">
        <f>ROUND(I185*H185,2)</f>
        <v>0</v>
      </c>
      <c r="BL185" s="17" t="s">
        <v>133</v>
      </c>
      <c r="BM185" s="231" t="s">
        <v>244</v>
      </c>
    </row>
    <row r="186" s="13" customFormat="1">
      <c r="A186" s="13"/>
      <c r="B186" s="233"/>
      <c r="C186" s="234"/>
      <c r="D186" s="235" t="s">
        <v>135</v>
      </c>
      <c r="E186" s="236" t="s">
        <v>1</v>
      </c>
      <c r="F186" s="237" t="s">
        <v>245</v>
      </c>
      <c r="G186" s="234"/>
      <c r="H186" s="238">
        <v>126.32599999999999</v>
      </c>
      <c r="I186" s="239"/>
      <c r="J186" s="234"/>
      <c r="K186" s="234"/>
      <c r="L186" s="240"/>
      <c r="M186" s="241"/>
      <c r="N186" s="242"/>
      <c r="O186" s="242"/>
      <c r="P186" s="242"/>
      <c r="Q186" s="242"/>
      <c r="R186" s="242"/>
      <c r="S186" s="242"/>
      <c r="T186" s="24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4" t="s">
        <v>135</v>
      </c>
      <c r="AU186" s="244" t="s">
        <v>88</v>
      </c>
      <c r="AV186" s="13" t="s">
        <v>88</v>
      </c>
      <c r="AW186" s="13" t="s">
        <v>34</v>
      </c>
      <c r="AX186" s="13" t="s">
        <v>86</v>
      </c>
      <c r="AY186" s="244" t="s">
        <v>127</v>
      </c>
    </row>
    <row r="187" s="2" customFormat="1" ht="16.5" customHeight="1">
      <c r="A187" s="38"/>
      <c r="B187" s="39"/>
      <c r="C187" s="219" t="s">
        <v>224</v>
      </c>
      <c r="D187" s="219" t="s">
        <v>129</v>
      </c>
      <c r="E187" s="220" t="s">
        <v>246</v>
      </c>
      <c r="F187" s="221" t="s">
        <v>247</v>
      </c>
      <c r="G187" s="222" t="s">
        <v>154</v>
      </c>
      <c r="H187" s="223">
        <v>70.180999999999997</v>
      </c>
      <c r="I187" s="224"/>
      <c r="J187" s="225">
        <f>ROUND(I187*H187,2)</f>
        <v>0</v>
      </c>
      <c r="K187" s="226"/>
      <c r="L187" s="44"/>
      <c r="M187" s="227" t="s">
        <v>1</v>
      </c>
      <c r="N187" s="228" t="s">
        <v>43</v>
      </c>
      <c r="O187" s="91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1" t="s">
        <v>133</v>
      </c>
      <c r="AT187" s="231" t="s">
        <v>129</v>
      </c>
      <c r="AU187" s="231" t="s">
        <v>88</v>
      </c>
      <c r="AY187" s="17" t="s">
        <v>127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7" t="s">
        <v>86</v>
      </c>
      <c r="BK187" s="232">
        <f>ROUND(I187*H187,2)</f>
        <v>0</v>
      </c>
      <c r="BL187" s="17" t="s">
        <v>133</v>
      </c>
      <c r="BM187" s="231" t="s">
        <v>248</v>
      </c>
    </row>
    <row r="188" s="13" customFormat="1">
      <c r="A188" s="13"/>
      <c r="B188" s="233"/>
      <c r="C188" s="234"/>
      <c r="D188" s="235" t="s">
        <v>135</v>
      </c>
      <c r="E188" s="236" t="s">
        <v>1</v>
      </c>
      <c r="F188" s="237" t="s">
        <v>249</v>
      </c>
      <c r="G188" s="234"/>
      <c r="H188" s="238">
        <v>70.180999999999997</v>
      </c>
      <c r="I188" s="239"/>
      <c r="J188" s="234"/>
      <c r="K188" s="234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135</v>
      </c>
      <c r="AU188" s="244" t="s">
        <v>88</v>
      </c>
      <c r="AV188" s="13" t="s">
        <v>88</v>
      </c>
      <c r="AW188" s="13" t="s">
        <v>34</v>
      </c>
      <c r="AX188" s="13" t="s">
        <v>86</v>
      </c>
      <c r="AY188" s="244" t="s">
        <v>127</v>
      </c>
    </row>
    <row r="189" s="2" customFormat="1" ht="24.15" customHeight="1">
      <c r="A189" s="38"/>
      <c r="B189" s="39"/>
      <c r="C189" s="219" t="s">
        <v>250</v>
      </c>
      <c r="D189" s="219" t="s">
        <v>129</v>
      </c>
      <c r="E189" s="220" t="s">
        <v>251</v>
      </c>
      <c r="F189" s="221" t="s">
        <v>252</v>
      </c>
      <c r="G189" s="222" t="s">
        <v>154</v>
      </c>
      <c r="H189" s="223">
        <v>161.81899999999999</v>
      </c>
      <c r="I189" s="224"/>
      <c r="J189" s="225">
        <f>ROUND(I189*H189,2)</f>
        <v>0</v>
      </c>
      <c r="K189" s="226"/>
      <c r="L189" s="44"/>
      <c r="M189" s="227" t="s">
        <v>1</v>
      </c>
      <c r="N189" s="228" t="s">
        <v>43</v>
      </c>
      <c r="O189" s="91"/>
      <c r="P189" s="229">
        <f>O189*H189</f>
        <v>0</v>
      </c>
      <c r="Q189" s="229">
        <v>0</v>
      </c>
      <c r="R189" s="229">
        <f>Q189*H189</f>
        <v>0</v>
      </c>
      <c r="S189" s="229">
        <v>0</v>
      </c>
      <c r="T189" s="23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1" t="s">
        <v>133</v>
      </c>
      <c r="AT189" s="231" t="s">
        <v>129</v>
      </c>
      <c r="AU189" s="231" t="s">
        <v>88</v>
      </c>
      <c r="AY189" s="17" t="s">
        <v>127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7" t="s">
        <v>86</v>
      </c>
      <c r="BK189" s="232">
        <f>ROUND(I189*H189,2)</f>
        <v>0</v>
      </c>
      <c r="BL189" s="17" t="s">
        <v>133</v>
      </c>
      <c r="BM189" s="231" t="s">
        <v>253</v>
      </c>
    </row>
    <row r="190" s="13" customFormat="1">
      <c r="A190" s="13"/>
      <c r="B190" s="233"/>
      <c r="C190" s="234"/>
      <c r="D190" s="235" t="s">
        <v>135</v>
      </c>
      <c r="E190" s="236" t="s">
        <v>1</v>
      </c>
      <c r="F190" s="237" t="s">
        <v>254</v>
      </c>
      <c r="G190" s="234"/>
      <c r="H190" s="238">
        <v>210</v>
      </c>
      <c r="I190" s="239"/>
      <c r="J190" s="234"/>
      <c r="K190" s="234"/>
      <c r="L190" s="240"/>
      <c r="M190" s="241"/>
      <c r="N190" s="242"/>
      <c r="O190" s="242"/>
      <c r="P190" s="242"/>
      <c r="Q190" s="242"/>
      <c r="R190" s="242"/>
      <c r="S190" s="242"/>
      <c r="T190" s="24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4" t="s">
        <v>135</v>
      </c>
      <c r="AU190" s="244" t="s">
        <v>88</v>
      </c>
      <c r="AV190" s="13" t="s">
        <v>88</v>
      </c>
      <c r="AW190" s="13" t="s">
        <v>34</v>
      </c>
      <c r="AX190" s="13" t="s">
        <v>78</v>
      </c>
      <c r="AY190" s="244" t="s">
        <v>127</v>
      </c>
    </row>
    <row r="191" s="13" customFormat="1">
      <c r="A191" s="13"/>
      <c r="B191" s="233"/>
      <c r="C191" s="234"/>
      <c r="D191" s="235" t="s">
        <v>135</v>
      </c>
      <c r="E191" s="236" t="s">
        <v>1</v>
      </c>
      <c r="F191" s="237" t="s">
        <v>255</v>
      </c>
      <c r="G191" s="234"/>
      <c r="H191" s="238">
        <v>22</v>
      </c>
      <c r="I191" s="239"/>
      <c r="J191" s="234"/>
      <c r="K191" s="234"/>
      <c r="L191" s="240"/>
      <c r="M191" s="241"/>
      <c r="N191" s="242"/>
      <c r="O191" s="242"/>
      <c r="P191" s="242"/>
      <c r="Q191" s="242"/>
      <c r="R191" s="242"/>
      <c r="S191" s="242"/>
      <c r="T191" s="24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4" t="s">
        <v>135</v>
      </c>
      <c r="AU191" s="244" t="s">
        <v>88</v>
      </c>
      <c r="AV191" s="13" t="s">
        <v>88</v>
      </c>
      <c r="AW191" s="13" t="s">
        <v>34</v>
      </c>
      <c r="AX191" s="13" t="s">
        <v>78</v>
      </c>
      <c r="AY191" s="244" t="s">
        <v>127</v>
      </c>
    </row>
    <row r="192" s="13" customFormat="1">
      <c r="A192" s="13"/>
      <c r="B192" s="233"/>
      <c r="C192" s="234"/>
      <c r="D192" s="235" t="s">
        <v>135</v>
      </c>
      <c r="E192" s="236" t="s">
        <v>1</v>
      </c>
      <c r="F192" s="237" t="s">
        <v>256</v>
      </c>
      <c r="G192" s="234"/>
      <c r="H192" s="238">
        <v>-44.034999999999997</v>
      </c>
      <c r="I192" s="239"/>
      <c r="J192" s="234"/>
      <c r="K192" s="234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135</v>
      </c>
      <c r="AU192" s="244" t="s">
        <v>88</v>
      </c>
      <c r="AV192" s="13" t="s">
        <v>88</v>
      </c>
      <c r="AW192" s="13" t="s">
        <v>34</v>
      </c>
      <c r="AX192" s="13" t="s">
        <v>78</v>
      </c>
      <c r="AY192" s="244" t="s">
        <v>127</v>
      </c>
    </row>
    <row r="193" s="13" customFormat="1">
      <c r="A193" s="13"/>
      <c r="B193" s="233"/>
      <c r="C193" s="234"/>
      <c r="D193" s="235" t="s">
        <v>135</v>
      </c>
      <c r="E193" s="236" t="s">
        <v>1</v>
      </c>
      <c r="F193" s="237" t="s">
        <v>257</v>
      </c>
      <c r="G193" s="234"/>
      <c r="H193" s="238">
        <v>-0.86199999999999999</v>
      </c>
      <c r="I193" s="239"/>
      <c r="J193" s="234"/>
      <c r="K193" s="234"/>
      <c r="L193" s="240"/>
      <c r="M193" s="241"/>
      <c r="N193" s="242"/>
      <c r="O193" s="242"/>
      <c r="P193" s="242"/>
      <c r="Q193" s="242"/>
      <c r="R193" s="242"/>
      <c r="S193" s="242"/>
      <c r="T193" s="24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4" t="s">
        <v>135</v>
      </c>
      <c r="AU193" s="244" t="s">
        <v>88</v>
      </c>
      <c r="AV193" s="13" t="s">
        <v>88</v>
      </c>
      <c r="AW193" s="13" t="s">
        <v>34</v>
      </c>
      <c r="AX193" s="13" t="s">
        <v>78</v>
      </c>
      <c r="AY193" s="244" t="s">
        <v>127</v>
      </c>
    </row>
    <row r="194" s="13" customFormat="1">
      <c r="A194" s="13"/>
      <c r="B194" s="233"/>
      <c r="C194" s="234"/>
      <c r="D194" s="235" t="s">
        <v>135</v>
      </c>
      <c r="E194" s="236" t="s">
        <v>1</v>
      </c>
      <c r="F194" s="237" t="s">
        <v>258</v>
      </c>
      <c r="G194" s="234"/>
      <c r="H194" s="238">
        <v>-9.9789999999999992</v>
      </c>
      <c r="I194" s="239"/>
      <c r="J194" s="234"/>
      <c r="K194" s="234"/>
      <c r="L194" s="240"/>
      <c r="M194" s="241"/>
      <c r="N194" s="242"/>
      <c r="O194" s="242"/>
      <c r="P194" s="242"/>
      <c r="Q194" s="242"/>
      <c r="R194" s="242"/>
      <c r="S194" s="242"/>
      <c r="T194" s="24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4" t="s">
        <v>135</v>
      </c>
      <c r="AU194" s="244" t="s">
        <v>88</v>
      </c>
      <c r="AV194" s="13" t="s">
        <v>88</v>
      </c>
      <c r="AW194" s="13" t="s">
        <v>34</v>
      </c>
      <c r="AX194" s="13" t="s">
        <v>78</v>
      </c>
      <c r="AY194" s="244" t="s">
        <v>127</v>
      </c>
    </row>
    <row r="195" s="13" customFormat="1">
      <c r="A195" s="13"/>
      <c r="B195" s="233"/>
      <c r="C195" s="234"/>
      <c r="D195" s="235" t="s">
        <v>135</v>
      </c>
      <c r="E195" s="236" t="s">
        <v>1</v>
      </c>
      <c r="F195" s="237" t="s">
        <v>259</v>
      </c>
      <c r="G195" s="234"/>
      <c r="H195" s="238">
        <v>-14.281000000000001</v>
      </c>
      <c r="I195" s="239"/>
      <c r="J195" s="234"/>
      <c r="K195" s="234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135</v>
      </c>
      <c r="AU195" s="244" t="s">
        <v>88</v>
      </c>
      <c r="AV195" s="13" t="s">
        <v>88</v>
      </c>
      <c r="AW195" s="13" t="s">
        <v>34</v>
      </c>
      <c r="AX195" s="13" t="s">
        <v>78</v>
      </c>
      <c r="AY195" s="244" t="s">
        <v>127</v>
      </c>
    </row>
    <row r="196" s="13" customFormat="1">
      <c r="A196" s="13"/>
      <c r="B196" s="233"/>
      <c r="C196" s="234"/>
      <c r="D196" s="235" t="s">
        <v>135</v>
      </c>
      <c r="E196" s="236" t="s">
        <v>1</v>
      </c>
      <c r="F196" s="237" t="s">
        <v>260</v>
      </c>
      <c r="G196" s="234"/>
      <c r="H196" s="238">
        <v>-1.024</v>
      </c>
      <c r="I196" s="239"/>
      <c r="J196" s="234"/>
      <c r="K196" s="234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135</v>
      </c>
      <c r="AU196" s="244" t="s">
        <v>88</v>
      </c>
      <c r="AV196" s="13" t="s">
        <v>88</v>
      </c>
      <c r="AW196" s="13" t="s">
        <v>34</v>
      </c>
      <c r="AX196" s="13" t="s">
        <v>78</v>
      </c>
      <c r="AY196" s="244" t="s">
        <v>127</v>
      </c>
    </row>
    <row r="197" s="14" customFormat="1">
      <c r="A197" s="14"/>
      <c r="B197" s="249"/>
      <c r="C197" s="250"/>
      <c r="D197" s="235" t="s">
        <v>135</v>
      </c>
      <c r="E197" s="251" t="s">
        <v>1</v>
      </c>
      <c r="F197" s="252" t="s">
        <v>160</v>
      </c>
      <c r="G197" s="250"/>
      <c r="H197" s="253">
        <v>161.81900000000002</v>
      </c>
      <c r="I197" s="254"/>
      <c r="J197" s="250"/>
      <c r="K197" s="250"/>
      <c r="L197" s="255"/>
      <c r="M197" s="256"/>
      <c r="N197" s="257"/>
      <c r="O197" s="257"/>
      <c r="P197" s="257"/>
      <c r="Q197" s="257"/>
      <c r="R197" s="257"/>
      <c r="S197" s="257"/>
      <c r="T197" s="25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9" t="s">
        <v>135</v>
      </c>
      <c r="AU197" s="259" t="s">
        <v>88</v>
      </c>
      <c r="AV197" s="14" t="s">
        <v>133</v>
      </c>
      <c r="AW197" s="14" t="s">
        <v>34</v>
      </c>
      <c r="AX197" s="14" t="s">
        <v>86</v>
      </c>
      <c r="AY197" s="259" t="s">
        <v>127</v>
      </c>
    </row>
    <row r="198" s="2" customFormat="1" ht="24.15" customHeight="1">
      <c r="A198" s="38"/>
      <c r="B198" s="39"/>
      <c r="C198" s="219" t="s">
        <v>261</v>
      </c>
      <c r="D198" s="219" t="s">
        <v>129</v>
      </c>
      <c r="E198" s="220" t="s">
        <v>262</v>
      </c>
      <c r="F198" s="221" t="s">
        <v>263</v>
      </c>
      <c r="G198" s="222" t="s">
        <v>154</v>
      </c>
      <c r="H198" s="223">
        <v>44.034999999999997</v>
      </c>
      <c r="I198" s="224"/>
      <c r="J198" s="225">
        <f>ROUND(I198*H198,2)</f>
        <v>0</v>
      </c>
      <c r="K198" s="226"/>
      <c r="L198" s="44"/>
      <c r="M198" s="227" t="s">
        <v>1</v>
      </c>
      <c r="N198" s="228" t="s">
        <v>43</v>
      </c>
      <c r="O198" s="91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1" t="s">
        <v>133</v>
      </c>
      <c r="AT198" s="231" t="s">
        <v>129</v>
      </c>
      <c r="AU198" s="231" t="s">
        <v>88</v>
      </c>
      <c r="AY198" s="17" t="s">
        <v>127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7" t="s">
        <v>86</v>
      </c>
      <c r="BK198" s="232">
        <f>ROUND(I198*H198,2)</f>
        <v>0</v>
      </c>
      <c r="BL198" s="17" t="s">
        <v>133</v>
      </c>
      <c r="BM198" s="231" t="s">
        <v>264</v>
      </c>
    </row>
    <row r="199" s="13" customFormat="1">
      <c r="A199" s="13"/>
      <c r="B199" s="233"/>
      <c r="C199" s="234"/>
      <c r="D199" s="235" t="s">
        <v>135</v>
      </c>
      <c r="E199" s="236" t="s">
        <v>1</v>
      </c>
      <c r="F199" s="237" t="s">
        <v>265</v>
      </c>
      <c r="G199" s="234"/>
      <c r="H199" s="238">
        <v>44.896999999999998</v>
      </c>
      <c r="I199" s="239"/>
      <c r="J199" s="234"/>
      <c r="K199" s="234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135</v>
      </c>
      <c r="AU199" s="244" t="s">
        <v>88</v>
      </c>
      <c r="AV199" s="13" t="s">
        <v>88</v>
      </c>
      <c r="AW199" s="13" t="s">
        <v>34</v>
      </c>
      <c r="AX199" s="13" t="s">
        <v>78</v>
      </c>
      <c r="AY199" s="244" t="s">
        <v>127</v>
      </c>
    </row>
    <row r="200" s="13" customFormat="1">
      <c r="A200" s="13"/>
      <c r="B200" s="233"/>
      <c r="C200" s="234"/>
      <c r="D200" s="235" t="s">
        <v>135</v>
      </c>
      <c r="E200" s="236" t="s">
        <v>1</v>
      </c>
      <c r="F200" s="237" t="s">
        <v>257</v>
      </c>
      <c r="G200" s="234"/>
      <c r="H200" s="238">
        <v>-0.86199999999999999</v>
      </c>
      <c r="I200" s="239"/>
      <c r="J200" s="234"/>
      <c r="K200" s="234"/>
      <c r="L200" s="240"/>
      <c r="M200" s="241"/>
      <c r="N200" s="242"/>
      <c r="O200" s="242"/>
      <c r="P200" s="242"/>
      <c r="Q200" s="242"/>
      <c r="R200" s="242"/>
      <c r="S200" s="242"/>
      <c r="T200" s="24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4" t="s">
        <v>135</v>
      </c>
      <c r="AU200" s="244" t="s">
        <v>88</v>
      </c>
      <c r="AV200" s="13" t="s">
        <v>88</v>
      </c>
      <c r="AW200" s="13" t="s">
        <v>34</v>
      </c>
      <c r="AX200" s="13" t="s">
        <v>78</v>
      </c>
      <c r="AY200" s="244" t="s">
        <v>127</v>
      </c>
    </row>
    <row r="201" s="14" customFormat="1">
      <c r="A201" s="14"/>
      <c r="B201" s="249"/>
      <c r="C201" s="250"/>
      <c r="D201" s="235" t="s">
        <v>135</v>
      </c>
      <c r="E201" s="251" t="s">
        <v>1</v>
      </c>
      <c r="F201" s="252" t="s">
        <v>160</v>
      </c>
      <c r="G201" s="250"/>
      <c r="H201" s="253">
        <v>44.034999999999997</v>
      </c>
      <c r="I201" s="254"/>
      <c r="J201" s="250"/>
      <c r="K201" s="250"/>
      <c r="L201" s="255"/>
      <c r="M201" s="256"/>
      <c r="N201" s="257"/>
      <c r="O201" s="257"/>
      <c r="P201" s="257"/>
      <c r="Q201" s="257"/>
      <c r="R201" s="257"/>
      <c r="S201" s="257"/>
      <c r="T201" s="258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9" t="s">
        <v>135</v>
      </c>
      <c r="AU201" s="259" t="s">
        <v>88</v>
      </c>
      <c r="AV201" s="14" t="s">
        <v>133</v>
      </c>
      <c r="AW201" s="14" t="s">
        <v>34</v>
      </c>
      <c r="AX201" s="14" t="s">
        <v>86</v>
      </c>
      <c r="AY201" s="259" t="s">
        <v>127</v>
      </c>
    </row>
    <row r="202" s="2" customFormat="1" ht="16.5" customHeight="1">
      <c r="A202" s="38"/>
      <c r="B202" s="39"/>
      <c r="C202" s="260" t="s">
        <v>266</v>
      </c>
      <c r="D202" s="260" t="s">
        <v>267</v>
      </c>
      <c r="E202" s="261" t="s">
        <v>268</v>
      </c>
      <c r="F202" s="262" t="s">
        <v>269</v>
      </c>
      <c r="G202" s="263" t="s">
        <v>243</v>
      </c>
      <c r="H202" s="264">
        <v>79.263000000000005</v>
      </c>
      <c r="I202" s="265"/>
      <c r="J202" s="266">
        <f>ROUND(I202*H202,2)</f>
        <v>0</v>
      </c>
      <c r="K202" s="267"/>
      <c r="L202" s="268"/>
      <c r="M202" s="269" t="s">
        <v>1</v>
      </c>
      <c r="N202" s="270" t="s">
        <v>43</v>
      </c>
      <c r="O202" s="91"/>
      <c r="P202" s="229">
        <f>O202*H202</f>
        <v>0</v>
      </c>
      <c r="Q202" s="229">
        <v>0</v>
      </c>
      <c r="R202" s="229">
        <f>Q202*H202</f>
        <v>0</v>
      </c>
      <c r="S202" s="229">
        <v>0</v>
      </c>
      <c r="T202" s="230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1" t="s">
        <v>174</v>
      </c>
      <c r="AT202" s="231" t="s">
        <v>267</v>
      </c>
      <c r="AU202" s="231" t="s">
        <v>88</v>
      </c>
      <c r="AY202" s="17" t="s">
        <v>127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7" t="s">
        <v>86</v>
      </c>
      <c r="BK202" s="232">
        <f>ROUND(I202*H202,2)</f>
        <v>0</v>
      </c>
      <c r="BL202" s="17" t="s">
        <v>133</v>
      </c>
      <c r="BM202" s="231" t="s">
        <v>270</v>
      </c>
    </row>
    <row r="203" s="13" customFormat="1">
      <c r="A203" s="13"/>
      <c r="B203" s="233"/>
      <c r="C203" s="234"/>
      <c r="D203" s="235" t="s">
        <v>135</v>
      </c>
      <c r="E203" s="236" t="s">
        <v>1</v>
      </c>
      <c r="F203" s="237" t="s">
        <v>271</v>
      </c>
      <c r="G203" s="234"/>
      <c r="H203" s="238">
        <v>79.263000000000005</v>
      </c>
      <c r="I203" s="239"/>
      <c r="J203" s="234"/>
      <c r="K203" s="234"/>
      <c r="L203" s="240"/>
      <c r="M203" s="241"/>
      <c r="N203" s="242"/>
      <c r="O203" s="242"/>
      <c r="P203" s="242"/>
      <c r="Q203" s="242"/>
      <c r="R203" s="242"/>
      <c r="S203" s="242"/>
      <c r="T203" s="24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4" t="s">
        <v>135</v>
      </c>
      <c r="AU203" s="244" t="s">
        <v>88</v>
      </c>
      <c r="AV203" s="13" t="s">
        <v>88</v>
      </c>
      <c r="AW203" s="13" t="s">
        <v>34</v>
      </c>
      <c r="AX203" s="13" t="s">
        <v>86</v>
      </c>
      <c r="AY203" s="244" t="s">
        <v>127</v>
      </c>
    </row>
    <row r="204" s="12" customFormat="1" ht="22.8" customHeight="1">
      <c r="A204" s="12"/>
      <c r="B204" s="203"/>
      <c r="C204" s="204"/>
      <c r="D204" s="205" t="s">
        <v>77</v>
      </c>
      <c r="E204" s="217" t="s">
        <v>88</v>
      </c>
      <c r="F204" s="217" t="s">
        <v>272</v>
      </c>
      <c r="G204" s="204"/>
      <c r="H204" s="204"/>
      <c r="I204" s="207"/>
      <c r="J204" s="218">
        <f>BK204</f>
        <v>0</v>
      </c>
      <c r="K204" s="204"/>
      <c r="L204" s="209"/>
      <c r="M204" s="210"/>
      <c r="N204" s="211"/>
      <c r="O204" s="211"/>
      <c r="P204" s="212">
        <f>SUM(P205:P208)</f>
        <v>0</v>
      </c>
      <c r="Q204" s="211"/>
      <c r="R204" s="212">
        <f>SUM(R205:R208)</f>
        <v>0.046510799999999998</v>
      </c>
      <c r="S204" s="211"/>
      <c r="T204" s="213">
        <f>SUM(T205:T208)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4" t="s">
        <v>86</v>
      </c>
      <c r="AT204" s="215" t="s">
        <v>77</v>
      </c>
      <c r="AU204" s="215" t="s">
        <v>86</v>
      </c>
      <c r="AY204" s="214" t="s">
        <v>127</v>
      </c>
      <c r="BK204" s="216">
        <f>SUM(BK205:BK208)</f>
        <v>0</v>
      </c>
    </row>
    <row r="205" s="2" customFormat="1" ht="33" customHeight="1">
      <c r="A205" s="38"/>
      <c r="B205" s="39"/>
      <c r="C205" s="219" t="s">
        <v>273</v>
      </c>
      <c r="D205" s="219" t="s">
        <v>129</v>
      </c>
      <c r="E205" s="220" t="s">
        <v>274</v>
      </c>
      <c r="F205" s="221" t="s">
        <v>275</v>
      </c>
      <c r="G205" s="222" t="s">
        <v>154</v>
      </c>
      <c r="H205" s="223">
        <v>4.7460000000000004</v>
      </c>
      <c r="I205" s="224"/>
      <c r="J205" s="225">
        <f>ROUND(I205*H205,2)</f>
        <v>0</v>
      </c>
      <c r="K205" s="226"/>
      <c r="L205" s="44"/>
      <c r="M205" s="227" t="s">
        <v>1</v>
      </c>
      <c r="N205" s="228" t="s">
        <v>43</v>
      </c>
      <c r="O205" s="91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1" t="s">
        <v>133</v>
      </c>
      <c r="AT205" s="231" t="s">
        <v>129</v>
      </c>
      <c r="AU205" s="231" t="s">
        <v>88</v>
      </c>
      <c r="AY205" s="17" t="s">
        <v>127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7" t="s">
        <v>86</v>
      </c>
      <c r="BK205" s="232">
        <f>ROUND(I205*H205,2)</f>
        <v>0</v>
      </c>
      <c r="BL205" s="17" t="s">
        <v>133</v>
      </c>
      <c r="BM205" s="231" t="s">
        <v>276</v>
      </c>
    </row>
    <row r="206" s="13" customFormat="1">
      <c r="A206" s="13"/>
      <c r="B206" s="233"/>
      <c r="C206" s="234"/>
      <c r="D206" s="235" t="s">
        <v>135</v>
      </c>
      <c r="E206" s="236" t="s">
        <v>1</v>
      </c>
      <c r="F206" s="237" t="s">
        <v>277</v>
      </c>
      <c r="G206" s="234"/>
      <c r="H206" s="238">
        <v>4.7460000000000004</v>
      </c>
      <c r="I206" s="239"/>
      <c r="J206" s="234"/>
      <c r="K206" s="234"/>
      <c r="L206" s="240"/>
      <c r="M206" s="241"/>
      <c r="N206" s="242"/>
      <c r="O206" s="242"/>
      <c r="P206" s="242"/>
      <c r="Q206" s="242"/>
      <c r="R206" s="242"/>
      <c r="S206" s="242"/>
      <c r="T206" s="24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4" t="s">
        <v>135</v>
      </c>
      <c r="AU206" s="244" t="s">
        <v>88</v>
      </c>
      <c r="AV206" s="13" t="s">
        <v>88</v>
      </c>
      <c r="AW206" s="13" t="s">
        <v>34</v>
      </c>
      <c r="AX206" s="13" t="s">
        <v>86</v>
      </c>
      <c r="AY206" s="244" t="s">
        <v>127</v>
      </c>
    </row>
    <row r="207" s="2" customFormat="1" ht="24.15" customHeight="1">
      <c r="A207" s="38"/>
      <c r="B207" s="39"/>
      <c r="C207" s="219" t="s">
        <v>278</v>
      </c>
      <c r="D207" s="219" t="s">
        <v>129</v>
      </c>
      <c r="E207" s="220" t="s">
        <v>279</v>
      </c>
      <c r="F207" s="221" t="s">
        <v>280</v>
      </c>
      <c r="G207" s="222" t="s">
        <v>191</v>
      </c>
      <c r="H207" s="223">
        <v>94.920000000000002</v>
      </c>
      <c r="I207" s="224"/>
      <c r="J207" s="225">
        <f>ROUND(I207*H207,2)</f>
        <v>0</v>
      </c>
      <c r="K207" s="226"/>
      <c r="L207" s="44"/>
      <c r="M207" s="227" t="s">
        <v>1</v>
      </c>
      <c r="N207" s="228" t="s">
        <v>43</v>
      </c>
      <c r="O207" s="91"/>
      <c r="P207" s="229">
        <f>O207*H207</f>
        <v>0</v>
      </c>
      <c r="Q207" s="229">
        <v>0.00048999999999999998</v>
      </c>
      <c r="R207" s="229">
        <f>Q207*H207</f>
        <v>0.046510799999999998</v>
      </c>
      <c r="S207" s="229">
        <v>0</v>
      </c>
      <c r="T207" s="230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1" t="s">
        <v>133</v>
      </c>
      <c r="AT207" s="231" t="s">
        <v>129</v>
      </c>
      <c r="AU207" s="231" t="s">
        <v>88</v>
      </c>
      <c r="AY207" s="17" t="s">
        <v>127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7" t="s">
        <v>86</v>
      </c>
      <c r="BK207" s="232">
        <f>ROUND(I207*H207,2)</f>
        <v>0</v>
      </c>
      <c r="BL207" s="17" t="s">
        <v>133</v>
      </c>
      <c r="BM207" s="231" t="s">
        <v>281</v>
      </c>
    </row>
    <row r="208" s="13" customFormat="1">
      <c r="A208" s="13"/>
      <c r="B208" s="233"/>
      <c r="C208" s="234"/>
      <c r="D208" s="235" t="s">
        <v>135</v>
      </c>
      <c r="E208" s="236" t="s">
        <v>1</v>
      </c>
      <c r="F208" s="237" t="s">
        <v>282</v>
      </c>
      <c r="G208" s="234"/>
      <c r="H208" s="238">
        <v>94.920000000000002</v>
      </c>
      <c r="I208" s="239"/>
      <c r="J208" s="234"/>
      <c r="K208" s="234"/>
      <c r="L208" s="240"/>
      <c r="M208" s="241"/>
      <c r="N208" s="242"/>
      <c r="O208" s="242"/>
      <c r="P208" s="242"/>
      <c r="Q208" s="242"/>
      <c r="R208" s="242"/>
      <c r="S208" s="242"/>
      <c r="T208" s="24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4" t="s">
        <v>135</v>
      </c>
      <c r="AU208" s="244" t="s">
        <v>88</v>
      </c>
      <c r="AV208" s="13" t="s">
        <v>88</v>
      </c>
      <c r="AW208" s="13" t="s">
        <v>34</v>
      </c>
      <c r="AX208" s="13" t="s">
        <v>86</v>
      </c>
      <c r="AY208" s="244" t="s">
        <v>127</v>
      </c>
    </row>
    <row r="209" s="12" customFormat="1" ht="22.8" customHeight="1">
      <c r="A209" s="12"/>
      <c r="B209" s="203"/>
      <c r="C209" s="204"/>
      <c r="D209" s="205" t="s">
        <v>77</v>
      </c>
      <c r="E209" s="217" t="s">
        <v>133</v>
      </c>
      <c r="F209" s="217" t="s">
        <v>283</v>
      </c>
      <c r="G209" s="204"/>
      <c r="H209" s="204"/>
      <c r="I209" s="207"/>
      <c r="J209" s="218">
        <f>BK209</f>
        <v>0</v>
      </c>
      <c r="K209" s="204"/>
      <c r="L209" s="209"/>
      <c r="M209" s="210"/>
      <c r="N209" s="211"/>
      <c r="O209" s="211"/>
      <c r="P209" s="212">
        <f>SUM(P210:P217)</f>
        <v>0</v>
      </c>
      <c r="Q209" s="211"/>
      <c r="R209" s="212">
        <f>SUM(R210:R217)</f>
        <v>0</v>
      </c>
      <c r="S209" s="211"/>
      <c r="T209" s="213">
        <f>SUM(T210:T217)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14" t="s">
        <v>86</v>
      </c>
      <c r="AT209" s="215" t="s">
        <v>77</v>
      </c>
      <c r="AU209" s="215" t="s">
        <v>86</v>
      </c>
      <c r="AY209" s="214" t="s">
        <v>127</v>
      </c>
      <c r="BK209" s="216">
        <f>SUM(BK210:BK217)</f>
        <v>0</v>
      </c>
    </row>
    <row r="210" s="2" customFormat="1" ht="21.75" customHeight="1">
      <c r="A210" s="38"/>
      <c r="B210" s="39"/>
      <c r="C210" s="219" t="s">
        <v>284</v>
      </c>
      <c r="D210" s="219" t="s">
        <v>129</v>
      </c>
      <c r="E210" s="220" t="s">
        <v>285</v>
      </c>
      <c r="F210" s="221" t="s">
        <v>286</v>
      </c>
      <c r="G210" s="222" t="s">
        <v>154</v>
      </c>
      <c r="H210" s="223">
        <v>1.024</v>
      </c>
      <c r="I210" s="224"/>
      <c r="J210" s="225">
        <f>ROUND(I210*H210,2)</f>
        <v>0</v>
      </c>
      <c r="K210" s="226"/>
      <c r="L210" s="44"/>
      <c r="M210" s="227" t="s">
        <v>1</v>
      </c>
      <c r="N210" s="228" t="s">
        <v>43</v>
      </c>
      <c r="O210" s="91"/>
      <c r="P210" s="229">
        <f>O210*H210</f>
        <v>0</v>
      </c>
      <c r="Q210" s="229">
        <v>0</v>
      </c>
      <c r="R210" s="229">
        <f>Q210*H210</f>
        <v>0</v>
      </c>
      <c r="S210" s="229">
        <v>0</v>
      </c>
      <c r="T210" s="230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1" t="s">
        <v>133</v>
      </c>
      <c r="AT210" s="231" t="s">
        <v>129</v>
      </c>
      <c r="AU210" s="231" t="s">
        <v>88</v>
      </c>
      <c r="AY210" s="17" t="s">
        <v>127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7" t="s">
        <v>86</v>
      </c>
      <c r="BK210" s="232">
        <f>ROUND(I210*H210,2)</f>
        <v>0</v>
      </c>
      <c r="BL210" s="17" t="s">
        <v>133</v>
      </c>
      <c r="BM210" s="231" t="s">
        <v>287</v>
      </c>
    </row>
    <row r="211" s="13" customFormat="1">
      <c r="A211" s="13"/>
      <c r="B211" s="233"/>
      <c r="C211" s="234"/>
      <c r="D211" s="235" t="s">
        <v>135</v>
      </c>
      <c r="E211" s="236" t="s">
        <v>1</v>
      </c>
      <c r="F211" s="237" t="s">
        <v>288</v>
      </c>
      <c r="G211" s="234"/>
      <c r="H211" s="238">
        <v>1.024</v>
      </c>
      <c r="I211" s="239"/>
      <c r="J211" s="234"/>
      <c r="K211" s="234"/>
      <c r="L211" s="240"/>
      <c r="M211" s="241"/>
      <c r="N211" s="242"/>
      <c r="O211" s="242"/>
      <c r="P211" s="242"/>
      <c r="Q211" s="242"/>
      <c r="R211" s="242"/>
      <c r="S211" s="242"/>
      <c r="T211" s="24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4" t="s">
        <v>135</v>
      </c>
      <c r="AU211" s="244" t="s">
        <v>88</v>
      </c>
      <c r="AV211" s="13" t="s">
        <v>88</v>
      </c>
      <c r="AW211" s="13" t="s">
        <v>34</v>
      </c>
      <c r="AX211" s="13" t="s">
        <v>86</v>
      </c>
      <c r="AY211" s="244" t="s">
        <v>127</v>
      </c>
    </row>
    <row r="212" s="2" customFormat="1" ht="24.15" customHeight="1">
      <c r="A212" s="38"/>
      <c r="B212" s="39"/>
      <c r="C212" s="219" t="s">
        <v>289</v>
      </c>
      <c r="D212" s="219" t="s">
        <v>129</v>
      </c>
      <c r="E212" s="220" t="s">
        <v>290</v>
      </c>
      <c r="F212" s="221" t="s">
        <v>291</v>
      </c>
      <c r="G212" s="222" t="s">
        <v>154</v>
      </c>
      <c r="H212" s="223">
        <v>9.9789999999999992</v>
      </c>
      <c r="I212" s="224"/>
      <c r="J212" s="225">
        <f>ROUND(I212*H212,2)</f>
        <v>0</v>
      </c>
      <c r="K212" s="226"/>
      <c r="L212" s="44"/>
      <c r="M212" s="227" t="s">
        <v>1</v>
      </c>
      <c r="N212" s="228" t="s">
        <v>43</v>
      </c>
      <c r="O212" s="91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1" t="s">
        <v>133</v>
      </c>
      <c r="AT212" s="231" t="s">
        <v>129</v>
      </c>
      <c r="AU212" s="231" t="s">
        <v>88</v>
      </c>
      <c r="AY212" s="17" t="s">
        <v>127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7" t="s">
        <v>86</v>
      </c>
      <c r="BK212" s="232">
        <f>ROUND(I212*H212,2)</f>
        <v>0</v>
      </c>
      <c r="BL212" s="17" t="s">
        <v>133</v>
      </c>
      <c r="BM212" s="231" t="s">
        <v>292</v>
      </c>
    </row>
    <row r="213" s="13" customFormat="1">
      <c r="A213" s="13"/>
      <c r="B213" s="233"/>
      <c r="C213" s="234"/>
      <c r="D213" s="235" t="s">
        <v>135</v>
      </c>
      <c r="E213" s="236" t="s">
        <v>1</v>
      </c>
      <c r="F213" s="237" t="s">
        <v>293</v>
      </c>
      <c r="G213" s="234"/>
      <c r="H213" s="238">
        <v>0.83599999999999997</v>
      </c>
      <c r="I213" s="239"/>
      <c r="J213" s="234"/>
      <c r="K213" s="234"/>
      <c r="L213" s="240"/>
      <c r="M213" s="241"/>
      <c r="N213" s="242"/>
      <c r="O213" s="242"/>
      <c r="P213" s="242"/>
      <c r="Q213" s="242"/>
      <c r="R213" s="242"/>
      <c r="S213" s="242"/>
      <c r="T213" s="24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4" t="s">
        <v>135</v>
      </c>
      <c r="AU213" s="244" t="s">
        <v>88</v>
      </c>
      <c r="AV213" s="13" t="s">
        <v>88</v>
      </c>
      <c r="AW213" s="13" t="s">
        <v>34</v>
      </c>
      <c r="AX213" s="13" t="s">
        <v>78</v>
      </c>
      <c r="AY213" s="244" t="s">
        <v>127</v>
      </c>
    </row>
    <row r="214" s="13" customFormat="1">
      <c r="A214" s="13"/>
      <c r="B214" s="233"/>
      <c r="C214" s="234"/>
      <c r="D214" s="235" t="s">
        <v>135</v>
      </c>
      <c r="E214" s="236" t="s">
        <v>1</v>
      </c>
      <c r="F214" s="237" t="s">
        <v>294</v>
      </c>
      <c r="G214" s="234"/>
      <c r="H214" s="238">
        <v>9.1430000000000007</v>
      </c>
      <c r="I214" s="239"/>
      <c r="J214" s="234"/>
      <c r="K214" s="234"/>
      <c r="L214" s="240"/>
      <c r="M214" s="241"/>
      <c r="N214" s="242"/>
      <c r="O214" s="242"/>
      <c r="P214" s="242"/>
      <c r="Q214" s="242"/>
      <c r="R214" s="242"/>
      <c r="S214" s="242"/>
      <c r="T214" s="24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4" t="s">
        <v>135</v>
      </c>
      <c r="AU214" s="244" t="s">
        <v>88</v>
      </c>
      <c r="AV214" s="13" t="s">
        <v>88</v>
      </c>
      <c r="AW214" s="13" t="s">
        <v>34</v>
      </c>
      <c r="AX214" s="13" t="s">
        <v>78</v>
      </c>
      <c r="AY214" s="244" t="s">
        <v>127</v>
      </c>
    </row>
    <row r="215" s="14" customFormat="1">
      <c r="A215" s="14"/>
      <c r="B215" s="249"/>
      <c r="C215" s="250"/>
      <c r="D215" s="235" t="s">
        <v>135</v>
      </c>
      <c r="E215" s="251" t="s">
        <v>1</v>
      </c>
      <c r="F215" s="252" t="s">
        <v>160</v>
      </c>
      <c r="G215" s="250"/>
      <c r="H215" s="253">
        <v>9.979000000000001</v>
      </c>
      <c r="I215" s="254"/>
      <c r="J215" s="250"/>
      <c r="K215" s="250"/>
      <c r="L215" s="255"/>
      <c r="M215" s="256"/>
      <c r="N215" s="257"/>
      <c r="O215" s="257"/>
      <c r="P215" s="257"/>
      <c r="Q215" s="257"/>
      <c r="R215" s="257"/>
      <c r="S215" s="257"/>
      <c r="T215" s="258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9" t="s">
        <v>135</v>
      </c>
      <c r="AU215" s="259" t="s">
        <v>88</v>
      </c>
      <c r="AV215" s="14" t="s">
        <v>133</v>
      </c>
      <c r="AW215" s="14" t="s">
        <v>34</v>
      </c>
      <c r="AX215" s="14" t="s">
        <v>86</v>
      </c>
      <c r="AY215" s="259" t="s">
        <v>127</v>
      </c>
    </row>
    <row r="216" s="2" customFormat="1" ht="24.15" customHeight="1">
      <c r="A216" s="38"/>
      <c r="B216" s="39"/>
      <c r="C216" s="219" t="s">
        <v>295</v>
      </c>
      <c r="D216" s="219" t="s">
        <v>129</v>
      </c>
      <c r="E216" s="220" t="s">
        <v>296</v>
      </c>
      <c r="F216" s="221" t="s">
        <v>297</v>
      </c>
      <c r="G216" s="222" t="s">
        <v>154</v>
      </c>
      <c r="H216" s="223">
        <v>4</v>
      </c>
      <c r="I216" s="224"/>
      <c r="J216" s="225">
        <f>ROUND(I216*H216,2)</f>
        <v>0</v>
      </c>
      <c r="K216" s="226"/>
      <c r="L216" s="44"/>
      <c r="M216" s="227" t="s">
        <v>1</v>
      </c>
      <c r="N216" s="228" t="s">
        <v>43</v>
      </c>
      <c r="O216" s="91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1" t="s">
        <v>133</v>
      </c>
      <c r="AT216" s="231" t="s">
        <v>129</v>
      </c>
      <c r="AU216" s="231" t="s">
        <v>88</v>
      </c>
      <c r="AY216" s="17" t="s">
        <v>127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7" t="s">
        <v>86</v>
      </c>
      <c r="BK216" s="232">
        <f>ROUND(I216*H216,2)</f>
        <v>0</v>
      </c>
      <c r="BL216" s="17" t="s">
        <v>133</v>
      </c>
      <c r="BM216" s="231" t="s">
        <v>298</v>
      </c>
    </row>
    <row r="217" s="13" customFormat="1">
      <c r="A217" s="13"/>
      <c r="B217" s="233"/>
      <c r="C217" s="234"/>
      <c r="D217" s="235" t="s">
        <v>135</v>
      </c>
      <c r="E217" s="236" t="s">
        <v>1</v>
      </c>
      <c r="F217" s="237" t="s">
        <v>299</v>
      </c>
      <c r="G217" s="234"/>
      <c r="H217" s="238">
        <v>4</v>
      </c>
      <c r="I217" s="239"/>
      <c r="J217" s="234"/>
      <c r="K217" s="234"/>
      <c r="L217" s="240"/>
      <c r="M217" s="241"/>
      <c r="N217" s="242"/>
      <c r="O217" s="242"/>
      <c r="P217" s="242"/>
      <c r="Q217" s="242"/>
      <c r="R217" s="242"/>
      <c r="S217" s="242"/>
      <c r="T217" s="24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4" t="s">
        <v>135</v>
      </c>
      <c r="AU217" s="244" t="s">
        <v>88</v>
      </c>
      <c r="AV217" s="13" t="s">
        <v>88</v>
      </c>
      <c r="AW217" s="13" t="s">
        <v>34</v>
      </c>
      <c r="AX217" s="13" t="s">
        <v>86</v>
      </c>
      <c r="AY217" s="244" t="s">
        <v>127</v>
      </c>
    </row>
    <row r="218" s="12" customFormat="1" ht="22.8" customHeight="1">
      <c r="A218" s="12"/>
      <c r="B218" s="203"/>
      <c r="C218" s="204"/>
      <c r="D218" s="205" t="s">
        <v>77</v>
      </c>
      <c r="E218" s="217" t="s">
        <v>151</v>
      </c>
      <c r="F218" s="217" t="s">
        <v>300</v>
      </c>
      <c r="G218" s="204"/>
      <c r="H218" s="204"/>
      <c r="I218" s="207"/>
      <c r="J218" s="218">
        <f>BK218</f>
        <v>0</v>
      </c>
      <c r="K218" s="204"/>
      <c r="L218" s="209"/>
      <c r="M218" s="210"/>
      <c r="N218" s="211"/>
      <c r="O218" s="211"/>
      <c r="P218" s="212">
        <f>SUM(P219:P221)</f>
        <v>0</v>
      </c>
      <c r="Q218" s="211"/>
      <c r="R218" s="212">
        <f>SUM(R219:R221)</f>
        <v>0</v>
      </c>
      <c r="S218" s="211"/>
      <c r="T218" s="213">
        <f>SUM(T219:T221)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4" t="s">
        <v>86</v>
      </c>
      <c r="AT218" s="215" t="s">
        <v>77</v>
      </c>
      <c r="AU218" s="215" t="s">
        <v>86</v>
      </c>
      <c r="AY218" s="214" t="s">
        <v>127</v>
      </c>
      <c r="BK218" s="216">
        <f>SUM(BK219:BK221)</f>
        <v>0</v>
      </c>
    </row>
    <row r="219" s="2" customFormat="1" ht="24.15" customHeight="1">
      <c r="A219" s="38"/>
      <c r="B219" s="39"/>
      <c r="C219" s="219" t="s">
        <v>301</v>
      </c>
      <c r="D219" s="219" t="s">
        <v>129</v>
      </c>
      <c r="E219" s="220" t="s">
        <v>302</v>
      </c>
      <c r="F219" s="221" t="s">
        <v>303</v>
      </c>
      <c r="G219" s="222" t="s">
        <v>132</v>
      </c>
      <c r="H219" s="223">
        <v>5</v>
      </c>
      <c r="I219" s="224"/>
      <c r="J219" s="225">
        <f>ROUND(I219*H219,2)</f>
        <v>0</v>
      </c>
      <c r="K219" s="226"/>
      <c r="L219" s="44"/>
      <c r="M219" s="227" t="s">
        <v>1</v>
      </c>
      <c r="N219" s="228" t="s">
        <v>43</v>
      </c>
      <c r="O219" s="91"/>
      <c r="P219" s="229">
        <f>O219*H219</f>
        <v>0</v>
      </c>
      <c r="Q219" s="229">
        <v>0</v>
      </c>
      <c r="R219" s="229">
        <f>Q219*H219</f>
        <v>0</v>
      </c>
      <c r="S219" s="229">
        <v>0</v>
      </c>
      <c r="T219" s="230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1" t="s">
        <v>133</v>
      </c>
      <c r="AT219" s="231" t="s">
        <v>129</v>
      </c>
      <c r="AU219" s="231" t="s">
        <v>88</v>
      </c>
      <c r="AY219" s="17" t="s">
        <v>127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7" t="s">
        <v>86</v>
      </c>
      <c r="BK219" s="232">
        <f>ROUND(I219*H219,2)</f>
        <v>0</v>
      </c>
      <c r="BL219" s="17" t="s">
        <v>133</v>
      </c>
      <c r="BM219" s="231" t="s">
        <v>304</v>
      </c>
    </row>
    <row r="220" s="2" customFormat="1">
      <c r="A220" s="38"/>
      <c r="B220" s="39"/>
      <c r="C220" s="40"/>
      <c r="D220" s="235" t="s">
        <v>156</v>
      </c>
      <c r="E220" s="40"/>
      <c r="F220" s="245" t="s">
        <v>305</v>
      </c>
      <c r="G220" s="40"/>
      <c r="H220" s="40"/>
      <c r="I220" s="246"/>
      <c r="J220" s="40"/>
      <c r="K220" s="40"/>
      <c r="L220" s="44"/>
      <c r="M220" s="247"/>
      <c r="N220" s="248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156</v>
      </c>
      <c r="AU220" s="17" t="s">
        <v>88</v>
      </c>
    </row>
    <row r="221" s="13" customFormat="1">
      <c r="A221" s="13"/>
      <c r="B221" s="233"/>
      <c r="C221" s="234"/>
      <c r="D221" s="235" t="s">
        <v>135</v>
      </c>
      <c r="E221" s="236" t="s">
        <v>1</v>
      </c>
      <c r="F221" s="237" t="s">
        <v>306</v>
      </c>
      <c r="G221" s="234"/>
      <c r="H221" s="238">
        <v>5</v>
      </c>
      <c r="I221" s="239"/>
      <c r="J221" s="234"/>
      <c r="K221" s="234"/>
      <c r="L221" s="240"/>
      <c r="M221" s="241"/>
      <c r="N221" s="242"/>
      <c r="O221" s="242"/>
      <c r="P221" s="242"/>
      <c r="Q221" s="242"/>
      <c r="R221" s="242"/>
      <c r="S221" s="242"/>
      <c r="T221" s="2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4" t="s">
        <v>135</v>
      </c>
      <c r="AU221" s="244" t="s">
        <v>88</v>
      </c>
      <c r="AV221" s="13" t="s">
        <v>88</v>
      </c>
      <c r="AW221" s="13" t="s">
        <v>34</v>
      </c>
      <c r="AX221" s="13" t="s">
        <v>86</v>
      </c>
      <c r="AY221" s="244" t="s">
        <v>127</v>
      </c>
    </row>
    <row r="222" s="12" customFormat="1" ht="22.8" customHeight="1">
      <c r="A222" s="12"/>
      <c r="B222" s="203"/>
      <c r="C222" s="204"/>
      <c r="D222" s="205" t="s">
        <v>77</v>
      </c>
      <c r="E222" s="217" t="s">
        <v>174</v>
      </c>
      <c r="F222" s="217" t="s">
        <v>307</v>
      </c>
      <c r="G222" s="204"/>
      <c r="H222" s="204"/>
      <c r="I222" s="207"/>
      <c r="J222" s="218">
        <f>BK222</f>
        <v>0</v>
      </c>
      <c r="K222" s="204"/>
      <c r="L222" s="209"/>
      <c r="M222" s="210"/>
      <c r="N222" s="211"/>
      <c r="O222" s="211"/>
      <c r="P222" s="212">
        <f>SUM(P223:P284)</f>
        <v>0</v>
      </c>
      <c r="Q222" s="211"/>
      <c r="R222" s="212">
        <f>SUM(R223:R284)</f>
        <v>4.0104280000000001</v>
      </c>
      <c r="S222" s="211"/>
      <c r="T222" s="213">
        <f>SUM(T223:T284)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4" t="s">
        <v>86</v>
      </c>
      <c r="AT222" s="215" t="s">
        <v>77</v>
      </c>
      <c r="AU222" s="215" t="s">
        <v>86</v>
      </c>
      <c r="AY222" s="214" t="s">
        <v>127</v>
      </c>
      <c r="BK222" s="216">
        <f>SUM(BK223:BK284)</f>
        <v>0</v>
      </c>
    </row>
    <row r="223" s="2" customFormat="1" ht="24.15" customHeight="1">
      <c r="A223" s="38"/>
      <c r="B223" s="39"/>
      <c r="C223" s="219" t="s">
        <v>308</v>
      </c>
      <c r="D223" s="219" t="s">
        <v>129</v>
      </c>
      <c r="E223" s="220" t="s">
        <v>309</v>
      </c>
      <c r="F223" s="221" t="s">
        <v>310</v>
      </c>
      <c r="G223" s="222" t="s">
        <v>191</v>
      </c>
      <c r="H223" s="223">
        <v>104.2</v>
      </c>
      <c r="I223" s="224"/>
      <c r="J223" s="225">
        <f>ROUND(I223*H223,2)</f>
        <v>0</v>
      </c>
      <c r="K223" s="226"/>
      <c r="L223" s="44"/>
      <c r="M223" s="227" t="s">
        <v>1</v>
      </c>
      <c r="N223" s="228" t="s">
        <v>43</v>
      </c>
      <c r="O223" s="91"/>
      <c r="P223" s="229">
        <f>O223*H223</f>
        <v>0</v>
      </c>
      <c r="Q223" s="229">
        <v>0</v>
      </c>
      <c r="R223" s="229">
        <f>Q223*H223</f>
        <v>0</v>
      </c>
      <c r="S223" s="229">
        <v>0</v>
      </c>
      <c r="T223" s="230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1" t="s">
        <v>133</v>
      </c>
      <c r="AT223" s="231" t="s">
        <v>129</v>
      </c>
      <c r="AU223" s="231" t="s">
        <v>88</v>
      </c>
      <c r="AY223" s="17" t="s">
        <v>127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7" t="s">
        <v>86</v>
      </c>
      <c r="BK223" s="232">
        <f>ROUND(I223*H223,2)</f>
        <v>0</v>
      </c>
      <c r="BL223" s="17" t="s">
        <v>133</v>
      </c>
      <c r="BM223" s="231" t="s">
        <v>311</v>
      </c>
    </row>
    <row r="224" s="13" customFormat="1">
      <c r="A224" s="13"/>
      <c r="B224" s="233"/>
      <c r="C224" s="234"/>
      <c r="D224" s="235" t="s">
        <v>135</v>
      </c>
      <c r="E224" s="236" t="s">
        <v>1</v>
      </c>
      <c r="F224" s="237" t="s">
        <v>312</v>
      </c>
      <c r="G224" s="234"/>
      <c r="H224" s="238">
        <v>17.399999999999999</v>
      </c>
      <c r="I224" s="239"/>
      <c r="J224" s="234"/>
      <c r="K224" s="234"/>
      <c r="L224" s="240"/>
      <c r="M224" s="241"/>
      <c r="N224" s="242"/>
      <c r="O224" s="242"/>
      <c r="P224" s="242"/>
      <c r="Q224" s="242"/>
      <c r="R224" s="242"/>
      <c r="S224" s="242"/>
      <c r="T224" s="24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4" t="s">
        <v>135</v>
      </c>
      <c r="AU224" s="244" t="s">
        <v>88</v>
      </c>
      <c r="AV224" s="13" t="s">
        <v>88</v>
      </c>
      <c r="AW224" s="13" t="s">
        <v>34</v>
      </c>
      <c r="AX224" s="13" t="s">
        <v>78</v>
      </c>
      <c r="AY224" s="244" t="s">
        <v>127</v>
      </c>
    </row>
    <row r="225" s="13" customFormat="1">
      <c r="A225" s="13"/>
      <c r="B225" s="233"/>
      <c r="C225" s="234"/>
      <c r="D225" s="235" t="s">
        <v>135</v>
      </c>
      <c r="E225" s="236" t="s">
        <v>1</v>
      </c>
      <c r="F225" s="237" t="s">
        <v>313</v>
      </c>
      <c r="G225" s="234"/>
      <c r="H225" s="238">
        <v>86.799999999999997</v>
      </c>
      <c r="I225" s="239"/>
      <c r="J225" s="234"/>
      <c r="K225" s="234"/>
      <c r="L225" s="240"/>
      <c r="M225" s="241"/>
      <c r="N225" s="242"/>
      <c r="O225" s="242"/>
      <c r="P225" s="242"/>
      <c r="Q225" s="242"/>
      <c r="R225" s="242"/>
      <c r="S225" s="242"/>
      <c r="T225" s="24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4" t="s">
        <v>135</v>
      </c>
      <c r="AU225" s="244" t="s">
        <v>88</v>
      </c>
      <c r="AV225" s="13" t="s">
        <v>88</v>
      </c>
      <c r="AW225" s="13" t="s">
        <v>34</v>
      </c>
      <c r="AX225" s="13" t="s">
        <v>78</v>
      </c>
      <c r="AY225" s="244" t="s">
        <v>127</v>
      </c>
    </row>
    <row r="226" s="14" customFormat="1">
      <c r="A226" s="14"/>
      <c r="B226" s="249"/>
      <c r="C226" s="250"/>
      <c r="D226" s="235" t="s">
        <v>135</v>
      </c>
      <c r="E226" s="251" t="s">
        <v>1</v>
      </c>
      <c r="F226" s="252" t="s">
        <v>160</v>
      </c>
      <c r="G226" s="250"/>
      <c r="H226" s="253">
        <v>104.19999999999999</v>
      </c>
      <c r="I226" s="254"/>
      <c r="J226" s="250"/>
      <c r="K226" s="250"/>
      <c r="L226" s="255"/>
      <c r="M226" s="256"/>
      <c r="N226" s="257"/>
      <c r="O226" s="257"/>
      <c r="P226" s="257"/>
      <c r="Q226" s="257"/>
      <c r="R226" s="257"/>
      <c r="S226" s="257"/>
      <c r="T226" s="258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9" t="s">
        <v>135</v>
      </c>
      <c r="AU226" s="259" t="s">
        <v>88</v>
      </c>
      <c r="AV226" s="14" t="s">
        <v>133</v>
      </c>
      <c r="AW226" s="14" t="s">
        <v>34</v>
      </c>
      <c r="AX226" s="14" t="s">
        <v>86</v>
      </c>
      <c r="AY226" s="259" t="s">
        <v>127</v>
      </c>
    </row>
    <row r="227" s="2" customFormat="1" ht="21.75" customHeight="1">
      <c r="A227" s="38"/>
      <c r="B227" s="39"/>
      <c r="C227" s="260" t="s">
        <v>314</v>
      </c>
      <c r="D227" s="260" t="s">
        <v>267</v>
      </c>
      <c r="E227" s="261" t="s">
        <v>315</v>
      </c>
      <c r="F227" s="262" t="s">
        <v>316</v>
      </c>
      <c r="G227" s="263" t="s">
        <v>191</v>
      </c>
      <c r="H227" s="264">
        <v>104.2</v>
      </c>
      <c r="I227" s="265"/>
      <c r="J227" s="266">
        <f>ROUND(I227*H227,2)</f>
        <v>0</v>
      </c>
      <c r="K227" s="267"/>
      <c r="L227" s="268"/>
      <c r="M227" s="269" t="s">
        <v>1</v>
      </c>
      <c r="N227" s="270" t="s">
        <v>43</v>
      </c>
      <c r="O227" s="91"/>
      <c r="P227" s="229">
        <f>O227*H227</f>
        <v>0</v>
      </c>
      <c r="Q227" s="229">
        <v>0.0031800000000000001</v>
      </c>
      <c r="R227" s="229">
        <f>Q227*H227</f>
        <v>0.33135600000000004</v>
      </c>
      <c r="S227" s="229">
        <v>0</v>
      </c>
      <c r="T227" s="230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1" t="s">
        <v>174</v>
      </c>
      <c r="AT227" s="231" t="s">
        <v>267</v>
      </c>
      <c r="AU227" s="231" t="s">
        <v>88</v>
      </c>
      <c r="AY227" s="17" t="s">
        <v>127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7" t="s">
        <v>86</v>
      </c>
      <c r="BK227" s="232">
        <f>ROUND(I227*H227,2)</f>
        <v>0</v>
      </c>
      <c r="BL227" s="17" t="s">
        <v>133</v>
      </c>
      <c r="BM227" s="231" t="s">
        <v>317</v>
      </c>
    </row>
    <row r="228" s="2" customFormat="1" ht="24.15" customHeight="1">
      <c r="A228" s="38"/>
      <c r="B228" s="39"/>
      <c r="C228" s="260" t="s">
        <v>318</v>
      </c>
      <c r="D228" s="260" t="s">
        <v>267</v>
      </c>
      <c r="E228" s="261" t="s">
        <v>319</v>
      </c>
      <c r="F228" s="262" t="s">
        <v>320</v>
      </c>
      <c r="G228" s="263" t="s">
        <v>321</v>
      </c>
      <c r="H228" s="264">
        <v>1</v>
      </c>
      <c r="I228" s="265"/>
      <c r="J228" s="266">
        <f>ROUND(I228*H228,2)</f>
        <v>0</v>
      </c>
      <c r="K228" s="267"/>
      <c r="L228" s="268"/>
      <c r="M228" s="269" t="s">
        <v>1</v>
      </c>
      <c r="N228" s="270" t="s">
        <v>43</v>
      </c>
      <c r="O228" s="91"/>
      <c r="P228" s="229">
        <f>O228*H228</f>
        <v>0</v>
      </c>
      <c r="Q228" s="229">
        <v>0.0010499999999999999</v>
      </c>
      <c r="R228" s="229">
        <f>Q228*H228</f>
        <v>0.0010499999999999999</v>
      </c>
      <c r="S228" s="229">
        <v>0</v>
      </c>
      <c r="T228" s="230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1" t="s">
        <v>174</v>
      </c>
      <c r="AT228" s="231" t="s">
        <v>267</v>
      </c>
      <c r="AU228" s="231" t="s">
        <v>88</v>
      </c>
      <c r="AY228" s="17" t="s">
        <v>127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7" t="s">
        <v>86</v>
      </c>
      <c r="BK228" s="232">
        <f>ROUND(I228*H228,2)</f>
        <v>0</v>
      </c>
      <c r="BL228" s="17" t="s">
        <v>133</v>
      </c>
      <c r="BM228" s="231" t="s">
        <v>322</v>
      </c>
    </row>
    <row r="229" s="2" customFormat="1" ht="21.75" customHeight="1">
      <c r="A229" s="38"/>
      <c r="B229" s="39"/>
      <c r="C229" s="219" t="s">
        <v>323</v>
      </c>
      <c r="D229" s="219" t="s">
        <v>129</v>
      </c>
      <c r="E229" s="220" t="s">
        <v>324</v>
      </c>
      <c r="F229" s="221" t="s">
        <v>325</v>
      </c>
      <c r="G229" s="222" t="s">
        <v>326</v>
      </c>
      <c r="H229" s="223">
        <v>2</v>
      </c>
      <c r="I229" s="224"/>
      <c r="J229" s="225">
        <f>ROUND(I229*H229,2)</f>
        <v>0</v>
      </c>
      <c r="K229" s="226"/>
      <c r="L229" s="44"/>
      <c r="M229" s="227" t="s">
        <v>1</v>
      </c>
      <c r="N229" s="228" t="s">
        <v>43</v>
      </c>
      <c r="O229" s="91"/>
      <c r="P229" s="229">
        <f>O229*H229</f>
        <v>0</v>
      </c>
      <c r="Q229" s="229">
        <v>0.0016199999999999999</v>
      </c>
      <c r="R229" s="229">
        <f>Q229*H229</f>
        <v>0.0032399999999999998</v>
      </c>
      <c r="S229" s="229">
        <v>0</v>
      </c>
      <c r="T229" s="230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1" t="s">
        <v>133</v>
      </c>
      <c r="AT229" s="231" t="s">
        <v>129</v>
      </c>
      <c r="AU229" s="231" t="s">
        <v>88</v>
      </c>
      <c r="AY229" s="17" t="s">
        <v>127</v>
      </c>
      <c r="BE229" s="232">
        <f>IF(N229="základní",J229,0)</f>
        <v>0</v>
      </c>
      <c r="BF229" s="232">
        <f>IF(N229="snížená",J229,0)</f>
        <v>0</v>
      </c>
      <c r="BG229" s="232">
        <f>IF(N229="zákl. přenesená",J229,0)</f>
        <v>0</v>
      </c>
      <c r="BH229" s="232">
        <f>IF(N229="sníž. přenesená",J229,0)</f>
        <v>0</v>
      </c>
      <c r="BI229" s="232">
        <f>IF(N229="nulová",J229,0)</f>
        <v>0</v>
      </c>
      <c r="BJ229" s="17" t="s">
        <v>86</v>
      </c>
      <c r="BK229" s="232">
        <f>ROUND(I229*H229,2)</f>
        <v>0</v>
      </c>
      <c r="BL229" s="17" t="s">
        <v>133</v>
      </c>
      <c r="BM229" s="231" t="s">
        <v>327</v>
      </c>
    </row>
    <row r="230" s="15" customFormat="1">
      <c r="A230" s="15"/>
      <c r="B230" s="271"/>
      <c r="C230" s="272"/>
      <c r="D230" s="235" t="s">
        <v>135</v>
      </c>
      <c r="E230" s="273" t="s">
        <v>1</v>
      </c>
      <c r="F230" s="274" t="s">
        <v>328</v>
      </c>
      <c r="G230" s="272"/>
      <c r="H230" s="273" t="s">
        <v>1</v>
      </c>
      <c r="I230" s="275"/>
      <c r="J230" s="272"/>
      <c r="K230" s="272"/>
      <c r="L230" s="276"/>
      <c r="M230" s="277"/>
      <c r="N230" s="278"/>
      <c r="O230" s="278"/>
      <c r="P230" s="278"/>
      <c r="Q230" s="278"/>
      <c r="R230" s="278"/>
      <c r="S230" s="278"/>
      <c r="T230" s="279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80" t="s">
        <v>135</v>
      </c>
      <c r="AU230" s="280" t="s">
        <v>88</v>
      </c>
      <c r="AV230" s="15" t="s">
        <v>86</v>
      </c>
      <c r="AW230" s="15" t="s">
        <v>34</v>
      </c>
      <c r="AX230" s="15" t="s">
        <v>78</v>
      </c>
      <c r="AY230" s="280" t="s">
        <v>127</v>
      </c>
    </row>
    <row r="231" s="13" customFormat="1">
      <c r="A231" s="13"/>
      <c r="B231" s="233"/>
      <c r="C231" s="234"/>
      <c r="D231" s="235" t="s">
        <v>135</v>
      </c>
      <c r="E231" s="236" t="s">
        <v>1</v>
      </c>
      <c r="F231" s="237" t="s">
        <v>329</v>
      </c>
      <c r="G231" s="234"/>
      <c r="H231" s="238">
        <v>1</v>
      </c>
      <c r="I231" s="239"/>
      <c r="J231" s="234"/>
      <c r="K231" s="234"/>
      <c r="L231" s="240"/>
      <c r="M231" s="241"/>
      <c r="N231" s="242"/>
      <c r="O231" s="242"/>
      <c r="P231" s="242"/>
      <c r="Q231" s="242"/>
      <c r="R231" s="242"/>
      <c r="S231" s="242"/>
      <c r="T231" s="24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4" t="s">
        <v>135</v>
      </c>
      <c r="AU231" s="244" t="s">
        <v>88</v>
      </c>
      <c r="AV231" s="13" t="s">
        <v>88</v>
      </c>
      <c r="AW231" s="13" t="s">
        <v>34</v>
      </c>
      <c r="AX231" s="13" t="s">
        <v>78</v>
      </c>
      <c r="AY231" s="244" t="s">
        <v>127</v>
      </c>
    </row>
    <row r="232" s="15" customFormat="1">
      <c r="A232" s="15"/>
      <c r="B232" s="271"/>
      <c r="C232" s="272"/>
      <c r="D232" s="235" t="s">
        <v>135</v>
      </c>
      <c r="E232" s="273" t="s">
        <v>1</v>
      </c>
      <c r="F232" s="274" t="s">
        <v>330</v>
      </c>
      <c r="G232" s="272"/>
      <c r="H232" s="273" t="s">
        <v>1</v>
      </c>
      <c r="I232" s="275"/>
      <c r="J232" s="272"/>
      <c r="K232" s="272"/>
      <c r="L232" s="276"/>
      <c r="M232" s="277"/>
      <c r="N232" s="278"/>
      <c r="O232" s="278"/>
      <c r="P232" s="278"/>
      <c r="Q232" s="278"/>
      <c r="R232" s="278"/>
      <c r="S232" s="278"/>
      <c r="T232" s="279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80" t="s">
        <v>135</v>
      </c>
      <c r="AU232" s="280" t="s">
        <v>88</v>
      </c>
      <c r="AV232" s="15" t="s">
        <v>86</v>
      </c>
      <c r="AW232" s="15" t="s">
        <v>34</v>
      </c>
      <c r="AX232" s="15" t="s">
        <v>78</v>
      </c>
      <c r="AY232" s="280" t="s">
        <v>127</v>
      </c>
    </row>
    <row r="233" s="13" customFormat="1">
      <c r="A233" s="13"/>
      <c r="B233" s="233"/>
      <c r="C233" s="234"/>
      <c r="D233" s="235" t="s">
        <v>135</v>
      </c>
      <c r="E233" s="236" t="s">
        <v>1</v>
      </c>
      <c r="F233" s="237" t="s">
        <v>329</v>
      </c>
      <c r="G233" s="234"/>
      <c r="H233" s="238">
        <v>1</v>
      </c>
      <c r="I233" s="239"/>
      <c r="J233" s="234"/>
      <c r="K233" s="234"/>
      <c r="L233" s="240"/>
      <c r="M233" s="241"/>
      <c r="N233" s="242"/>
      <c r="O233" s="242"/>
      <c r="P233" s="242"/>
      <c r="Q233" s="242"/>
      <c r="R233" s="242"/>
      <c r="S233" s="242"/>
      <c r="T233" s="24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4" t="s">
        <v>135</v>
      </c>
      <c r="AU233" s="244" t="s">
        <v>88</v>
      </c>
      <c r="AV233" s="13" t="s">
        <v>88</v>
      </c>
      <c r="AW233" s="13" t="s">
        <v>34</v>
      </c>
      <c r="AX233" s="13" t="s">
        <v>78</v>
      </c>
      <c r="AY233" s="244" t="s">
        <v>127</v>
      </c>
    </row>
    <row r="234" s="14" customFormat="1">
      <c r="A234" s="14"/>
      <c r="B234" s="249"/>
      <c r="C234" s="250"/>
      <c r="D234" s="235" t="s">
        <v>135</v>
      </c>
      <c r="E234" s="251" t="s">
        <v>1</v>
      </c>
      <c r="F234" s="252" t="s">
        <v>160</v>
      </c>
      <c r="G234" s="250"/>
      <c r="H234" s="253">
        <v>2</v>
      </c>
      <c r="I234" s="254"/>
      <c r="J234" s="250"/>
      <c r="K234" s="250"/>
      <c r="L234" s="255"/>
      <c r="M234" s="256"/>
      <c r="N234" s="257"/>
      <c r="O234" s="257"/>
      <c r="P234" s="257"/>
      <c r="Q234" s="257"/>
      <c r="R234" s="257"/>
      <c r="S234" s="257"/>
      <c r="T234" s="258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9" t="s">
        <v>135</v>
      </c>
      <c r="AU234" s="259" t="s">
        <v>88</v>
      </c>
      <c r="AV234" s="14" t="s">
        <v>133</v>
      </c>
      <c r="AW234" s="14" t="s">
        <v>34</v>
      </c>
      <c r="AX234" s="14" t="s">
        <v>86</v>
      </c>
      <c r="AY234" s="259" t="s">
        <v>127</v>
      </c>
    </row>
    <row r="235" s="2" customFormat="1" ht="16.5" customHeight="1">
      <c r="A235" s="38"/>
      <c r="B235" s="39"/>
      <c r="C235" s="260" t="s">
        <v>331</v>
      </c>
      <c r="D235" s="260" t="s">
        <v>267</v>
      </c>
      <c r="E235" s="261" t="s">
        <v>332</v>
      </c>
      <c r="F235" s="262" t="s">
        <v>333</v>
      </c>
      <c r="G235" s="263" t="s">
        <v>326</v>
      </c>
      <c r="H235" s="264">
        <v>2</v>
      </c>
      <c r="I235" s="265"/>
      <c r="J235" s="266">
        <f>ROUND(I235*H235,2)</f>
        <v>0</v>
      </c>
      <c r="K235" s="267"/>
      <c r="L235" s="268"/>
      <c r="M235" s="269" t="s">
        <v>1</v>
      </c>
      <c r="N235" s="270" t="s">
        <v>43</v>
      </c>
      <c r="O235" s="91"/>
      <c r="P235" s="229">
        <f>O235*H235</f>
        <v>0</v>
      </c>
      <c r="Q235" s="229">
        <v>0.01847</v>
      </c>
      <c r="R235" s="229">
        <f>Q235*H235</f>
        <v>0.036940000000000001</v>
      </c>
      <c r="S235" s="229">
        <v>0</v>
      </c>
      <c r="T235" s="230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1" t="s">
        <v>174</v>
      </c>
      <c r="AT235" s="231" t="s">
        <v>267</v>
      </c>
      <c r="AU235" s="231" t="s">
        <v>88</v>
      </c>
      <c r="AY235" s="17" t="s">
        <v>127</v>
      </c>
      <c r="BE235" s="232">
        <f>IF(N235="základní",J235,0)</f>
        <v>0</v>
      </c>
      <c r="BF235" s="232">
        <f>IF(N235="snížená",J235,0)</f>
        <v>0</v>
      </c>
      <c r="BG235" s="232">
        <f>IF(N235="zákl. přenesená",J235,0)</f>
        <v>0</v>
      </c>
      <c r="BH235" s="232">
        <f>IF(N235="sníž. přenesená",J235,0)</f>
        <v>0</v>
      </c>
      <c r="BI235" s="232">
        <f>IF(N235="nulová",J235,0)</f>
        <v>0</v>
      </c>
      <c r="BJ235" s="17" t="s">
        <v>86</v>
      </c>
      <c r="BK235" s="232">
        <f>ROUND(I235*H235,2)</f>
        <v>0</v>
      </c>
      <c r="BL235" s="17" t="s">
        <v>133</v>
      </c>
      <c r="BM235" s="231" t="s">
        <v>334</v>
      </c>
    </row>
    <row r="236" s="2" customFormat="1">
      <c r="A236" s="38"/>
      <c r="B236" s="39"/>
      <c r="C236" s="40"/>
      <c r="D236" s="235" t="s">
        <v>156</v>
      </c>
      <c r="E236" s="40"/>
      <c r="F236" s="245" t="s">
        <v>335</v>
      </c>
      <c r="G236" s="40"/>
      <c r="H236" s="40"/>
      <c r="I236" s="246"/>
      <c r="J236" s="40"/>
      <c r="K236" s="40"/>
      <c r="L236" s="44"/>
      <c r="M236" s="247"/>
      <c r="N236" s="248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156</v>
      </c>
      <c r="AU236" s="17" t="s">
        <v>88</v>
      </c>
    </row>
    <row r="237" s="2" customFormat="1" ht="16.5" customHeight="1">
      <c r="A237" s="38"/>
      <c r="B237" s="39"/>
      <c r="C237" s="219" t="s">
        <v>336</v>
      </c>
      <c r="D237" s="219" t="s">
        <v>129</v>
      </c>
      <c r="E237" s="220" t="s">
        <v>337</v>
      </c>
      <c r="F237" s="221" t="s">
        <v>338</v>
      </c>
      <c r="G237" s="222" t="s">
        <v>326</v>
      </c>
      <c r="H237" s="223">
        <v>1</v>
      </c>
      <c r="I237" s="224"/>
      <c r="J237" s="225">
        <f>ROUND(I237*H237,2)</f>
        <v>0</v>
      </c>
      <c r="K237" s="226"/>
      <c r="L237" s="44"/>
      <c r="M237" s="227" t="s">
        <v>1</v>
      </c>
      <c r="N237" s="228" t="s">
        <v>43</v>
      </c>
      <c r="O237" s="91"/>
      <c r="P237" s="229">
        <f>O237*H237</f>
        <v>0</v>
      </c>
      <c r="Q237" s="229">
        <v>0.0013600000000000001</v>
      </c>
      <c r="R237" s="229">
        <f>Q237*H237</f>
        <v>0.0013600000000000001</v>
      </c>
      <c r="S237" s="229">
        <v>0</v>
      </c>
      <c r="T237" s="230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1" t="s">
        <v>133</v>
      </c>
      <c r="AT237" s="231" t="s">
        <v>129</v>
      </c>
      <c r="AU237" s="231" t="s">
        <v>88</v>
      </c>
      <c r="AY237" s="17" t="s">
        <v>127</v>
      </c>
      <c r="BE237" s="232">
        <f>IF(N237="základní",J237,0)</f>
        <v>0</v>
      </c>
      <c r="BF237" s="232">
        <f>IF(N237="snížená",J237,0)</f>
        <v>0</v>
      </c>
      <c r="BG237" s="232">
        <f>IF(N237="zákl. přenesená",J237,0)</f>
        <v>0</v>
      </c>
      <c r="BH237" s="232">
        <f>IF(N237="sníž. přenesená",J237,0)</f>
        <v>0</v>
      </c>
      <c r="BI237" s="232">
        <f>IF(N237="nulová",J237,0)</f>
        <v>0</v>
      </c>
      <c r="BJ237" s="17" t="s">
        <v>86</v>
      </c>
      <c r="BK237" s="232">
        <f>ROUND(I237*H237,2)</f>
        <v>0</v>
      </c>
      <c r="BL237" s="17" t="s">
        <v>133</v>
      </c>
      <c r="BM237" s="231" t="s">
        <v>339</v>
      </c>
    </row>
    <row r="238" s="15" customFormat="1">
      <c r="A238" s="15"/>
      <c r="B238" s="271"/>
      <c r="C238" s="272"/>
      <c r="D238" s="235" t="s">
        <v>135</v>
      </c>
      <c r="E238" s="273" t="s">
        <v>1</v>
      </c>
      <c r="F238" s="274" t="s">
        <v>328</v>
      </c>
      <c r="G238" s="272"/>
      <c r="H238" s="273" t="s">
        <v>1</v>
      </c>
      <c r="I238" s="275"/>
      <c r="J238" s="272"/>
      <c r="K238" s="272"/>
      <c r="L238" s="276"/>
      <c r="M238" s="277"/>
      <c r="N238" s="278"/>
      <c r="O238" s="278"/>
      <c r="P238" s="278"/>
      <c r="Q238" s="278"/>
      <c r="R238" s="278"/>
      <c r="S238" s="278"/>
      <c r="T238" s="279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80" t="s">
        <v>135</v>
      </c>
      <c r="AU238" s="280" t="s">
        <v>88</v>
      </c>
      <c r="AV238" s="15" t="s">
        <v>86</v>
      </c>
      <c r="AW238" s="15" t="s">
        <v>34</v>
      </c>
      <c r="AX238" s="15" t="s">
        <v>78</v>
      </c>
      <c r="AY238" s="280" t="s">
        <v>127</v>
      </c>
    </row>
    <row r="239" s="13" customFormat="1">
      <c r="A239" s="13"/>
      <c r="B239" s="233"/>
      <c r="C239" s="234"/>
      <c r="D239" s="235" t="s">
        <v>135</v>
      </c>
      <c r="E239" s="236" t="s">
        <v>1</v>
      </c>
      <c r="F239" s="237" t="s">
        <v>340</v>
      </c>
      <c r="G239" s="234"/>
      <c r="H239" s="238">
        <v>1</v>
      </c>
      <c r="I239" s="239"/>
      <c r="J239" s="234"/>
      <c r="K239" s="234"/>
      <c r="L239" s="240"/>
      <c r="M239" s="241"/>
      <c r="N239" s="242"/>
      <c r="O239" s="242"/>
      <c r="P239" s="242"/>
      <c r="Q239" s="242"/>
      <c r="R239" s="242"/>
      <c r="S239" s="242"/>
      <c r="T239" s="24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4" t="s">
        <v>135</v>
      </c>
      <c r="AU239" s="244" t="s">
        <v>88</v>
      </c>
      <c r="AV239" s="13" t="s">
        <v>88</v>
      </c>
      <c r="AW239" s="13" t="s">
        <v>34</v>
      </c>
      <c r="AX239" s="13" t="s">
        <v>86</v>
      </c>
      <c r="AY239" s="244" t="s">
        <v>127</v>
      </c>
    </row>
    <row r="240" s="2" customFormat="1" ht="21.75" customHeight="1">
      <c r="A240" s="38"/>
      <c r="B240" s="39"/>
      <c r="C240" s="260" t="s">
        <v>215</v>
      </c>
      <c r="D240" s="260" t="s">
        <v>267</v>
      </c>
      <c r="E240" s="261" t="s">
        <v>341</v>
      </c>
      <c r="F240" s="262" t="s">
        <v>342</v>
      </c>
      <c r="G240" s="263" t="s">
        <v>326</v>
      </c>
      <c r="H240" s="264">
        <v>1</v>
      </c>
      <c r="I240" s="265"/>
      <c r="J240" s="266">
        <f>ROUND(I240*H240,2)</f>
        <v>0</v>
      </c>
      <c r="K240" s="267"/>
      <c r="L240" s="268"/>
      <c r="M240" s="269" t="s">
        <v>1</v>
      </c>
      <c r="N240" s="270" t="s">
        <v>43</v>
      </c>
      <c r="O240" s="91"/>
      <c r="P240" s="229">
        <f>O240*H240</f>
        <v>0</v>
      </c>
      <c r="Q240" s="229">
        <v>0.042500000000000003</v>
      </c>
      <c r="R240" s="229">
        <f>Q240*H240</f>
        <v>0.042500000000000003</v>
      </c>
      <c r="S240" s="229">
        <v>0</v>
      </c>
      <c r="T240" s="230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31" t="s">
        <v>174</v>
      </c>
      <c r="AT240" s="231" t="s">
        <v>267</v>
      </c>
      <c r="AU240" s="231" t="s">
        <v>88</v>
      </c>
      <c r="AY240" s="17" t="s">
        <v>127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7" t="s">
        <v>86</v>
      </c>
      <c r="BK240" s="232">
        <f>ROUND(I240*H240,2)</f>
        <v>0</v>
      </c>
      <c r="BL240" s="17" t="s">
        <v>133</v>
      </c>
      <c r="BM240" s="231" t="s">
        <v>343</v>
      </c>
    </row>
    <row r="241" s="2" customFormat="1" ht="21.75" customHeight="1">
      <c r="A241" s="38"/>
      <c r="B241" s="39"/>
      <c r="C241" s="219" t="s">
        <v>344</v>
      </c>
      <c r="D241" s="219" t="s">
        <v>129</v>
      </c>
      <c r="E241" s="220" t="s">
        <v>345</v>
      </c>
      <c r="F241" s="221" t="s">
        <v>346</v>
      </c>
      <c r="G241" s="222" t="s">
        <v>326</v>
      </c>
      <c r="H241" s="223">
        <v>2</v>
      </c>
      <c r="I241" s="224"/>
      <c r="J241" s="225">
        <f>ROUND(I241*H241,2)</f>
        <v>0</v>
      </c>
      <c r="K241" s="226"/>
      <c r="L241" s="44"/>
      <c r="M241" s="227" t="s">
        <v>1</v>
      </c>
      <c r="N241" s="228" t="s">
        <v>43</v>
      </c>
      <c r="O241" s="91"/>
      <c r="P241" s="229">
        <f>O241*H241</f>
        <v>0</v>
      </c>
      <c r="Q241" s="229">
        <v>0.00165</v>
      </c>
      <c r="R241" s="229">
        <f>Q241*H241</f>
        <v>0.0033</v>
      </c>
      <c r="S241" s="229">
        <v>0</v>
      </c>
      <c r="T241" s="230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31" t="s">
        <v>133</v>
      </c>
      <c r="AT241" s="231" t="s">
        <v>129</v>
      </c>
      <c r="AU241" s="231" t="s">
        <v>88</v>
      </c>
      <c r="AY241" s="17" t="s">
        <v>127</v>
      </c>
      <c r="BE241" s="232">
        <f>IF(N241="základní",J241,0)</f>
        <v>0</v>
      </c>
      <c r="BF241" s="232">
        <f>IF(N241="snížená",J241,0)</f>
        <v>0</v>
      </c>
      <c r="BG241" s="232">
        <f>IF(N241="zákl. přenesená",J241,0)</f>
        <v>0</v>
      </c>
      <c r="BH241" s="232">
        <f>IF(N241="sníž. přenesená",J241,0)</f>
        <v>0</v>
      </c>
      <c r="BI241" s="232">
        <f>IF(N241="nulová",J241,0)</f>
        <v>0</v>
      </c>
      <c r="BJ241" s="17" t="s">
        <v>86</v>
      </c>
      <c r="BK241" s="232">
        <f>ROUND(I241*H241,2)</f>
        <v>0</v>
      </c>
      <c r="BL241" s="17" t="s">
        <v>133</v>
      </c>
      <c r="BM241" s="231" t="s">
        <v>347</v>
      </c>
    </row>
    <row r="242" s="15" customFormat="1">
      <c r="A242" s="15"/>
      <c r="B242" s="271"/>
      <c r="C242" s="272"/>
      <c r="D242" s="235" t="s">
        <v>135</v>
      </c>
      <c r="E242" s="273" t="s">
        <v>1</v>
      </c>
      <c r="F242" s="274" t="s">
        <v>328</v>
      </c>
      <c r="G242" s="272"/>
      <c r="H242" s="273" t="s">
        <v>1</v>
      </c>
      <c r="I242" s="275"/>
      <c r="J242" s="272"/>
      <c r="K242" s="272"/>
      <c r="L242" s="276"/>
      <c r="M242" s="277"/>
      <c r="N242" s="278"/>
      <c r="O242" s="278"/>
      <c r="P242" s="278"/>
      <c r="Q242" s="278"/>
      <c r="R242" s="278"/>
      <c r="S242" s="278"/>
      <c r="T242" s="279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80" t="s">
        <v>135</v>
      </c>
      <c r="AU242" s="280" t="s">
        <v>88</v>
      </c>
      <c r="AV242" s="15" t="s">
        <v>86</v>
      </c>
      <c r="AW242" s="15" t="s">
        <v>34</v>
      </c>
      <c r="AX242" s="15" t="s">
        <v>78</v>
      </c>
      <c r="AY242" s="280" t="s">
        <v>127</v>
      </c>
    </row>
    <row r="243" s="13" customFormat="1">
      <c r="A243" s="13"/>
      <c r="B243" s="233"/>
      <c r="C243" s="234"/>
      <c r="D243" s="235" t="s">
        <v>135</v>
      </c>
      <c r="E243" s="236" t="s">
        <v>1</v>
      </c>
      <c r="F243" s="237" t="s">
        <v>348</v>
      </c>
      <c r="G243" s="234"/>
      <c r="H243" s="238">
        <v>1</v>
      </c>
      <c r="I243" s="239"/>
      <c r="J243" s="234"/>
      <c r="K243" s="234"/>
      <c r="L243" s="240"/>
      <c r="M243" s="241"/>
      <c r="N243" s="242"/>
      <c r="O243" s="242"/>
      <c r="P243" s="242"/>
      <c r="Q243" s="242"/>
      <c r="R243" s="242"/>
      <c r="S243" s="242"/>
      <c r="T243" s="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4" t="s">
        <v>135</v>
      </c>
      <c r="AU243" s="244" t="s">
        <v>88</v>
      </c>
      <c r="AV243" s="13" t="s">
        <v>88</v>
      </c>
      <c r="AW243" s="13" t="s">
        <v>34</v>
      </c>
      <c r="AX243" s="13" t="s">
        <v>78</v>
      </c>
      <c r="AY243" s="244" t="s">
        <v>127</v>
      </c>
    </row>
    <row r="244" s="15" customFormat="1">
      <c r="A244" s="15"/>
      <c r="B244" s="271"/>
      <c r="C244" s="272"/>
      <c r="D244" s="235" t="s">
        <v>135</v>
      </c>
      <c r="E244" s="273" t="s">
        <v>1</v>
      </c>
      <c r="F244" s="274" t="s">
        <v>330</v>
      </c>
      <c r="G244" s="272"/>
      <c r="H244" s="273" t="s">
        <v>1</v>
      </c>
      <c r="I244" s="275"/>
      <c r="J244" s="272"/>
      <c r="K244" s="272"/>
      <c r="L244" s="276"/>
      <c r="M244" s="277"/>
      <c r="N244" s="278"/>
      <c r="O244" s="278"/>
      <c r="P244" s="278"/>
      <c r="Q244" s="278"/>
      <c r="R244" s="278"/>
      <c r="S244" s="278"/>
      <c r="T244" s="279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80" t="s">
        <v>135</v>
      </c>
      <c r="AU244" s="280" t="s">
        <v>88</v>
      </c>
      <c r="AV244" s="15" t="s">
        <v>86</v>
      </c>
      <c r="AW244" s="15" t="s">
        <v>34</v>
      </c>
      <c r="AX244" s="15" t="s">
        <v>78</v>
      </c>
      <c r="AY244" s="280" t="s">
        <v>127</v>
      </c>
    </row>
    <row r="245" s="13" customFormat="1">
      <c r="A245" s="13"/>
      <c r="B245" s="233"/>
      <c r="C245" s="234"/>
      <c r="D245" s="235" t="s">
        <v>135</v>
      </c>
      <c r="E245" s="236" t="s">
        <v>1</v>
      </c>
      <c r="F245" s="237" t="s">
        <v>348</v>
      </c>
      <c r="G245" s="234"/>
      <c r="H245" s="238">
        <v>1</v>
      </c>
      <c r="I245" s="239"/>
      <c r="J245" s="234"/>
      <c r="K245" s="234"/>
      <c r="L245" s="240"/>
      <c r="M245" s="241"/>
      <c r="N245" s="242"/>
      <c r="O245" s="242"/>
      <c r="P245" s="242"/>
      <c r="Q245" s="242"/>
      <c r="R245" s="242"/>
      <c r="S245" s="242"/>
      <c r="T245" s="24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4" t="s">
        <v>135</v>
      </c>
      <c r="AU245" s="244" t="s">
        <v>88</v>
      </c>
      <c r="AV245" s="13" t="s">
        <v>88</v>
      </c>
      <c r="AW245" s="13" t="s">
        <v>34</v>
      </c>
      <c r="AX245" s="13" t="s">
        <v>78</v>
      </c>
      <c r="AY245" s="244" t="s">
        <v>127</v>
      </c>
    </row>
    <row r="246" s="14" customFormat="1">
      <c r="A246" s="14"/>
      <c r="B246" s="249"/>
      <c r="C246" s="250"/>
      <c r="D246" s="235" t="s">
        <v>135</v>
      </c>
      <c r="E246" s="251" t="s">
        <v>1</v>
      </c>
      <c r="F246" s="252" t="s">
        <v>160</v>
      </c>
      <c r="G246" s="250"/>
      <c r="H246" s="253">
        <v>2</v>
      </c>
      <c r="I246" s="254"/>
      <c r="J246" s="250"/>
      <c r="K246" s="250"/>
      <c r="L246" s="255"/>
      <c r="M246" s="256"/>
      <c r="N246" s="257"/>
      <c r="O246" s="257"/>
      <c r="P246" s="257"/>
      <c r="Q246" s="257"/>
      <c r="R246" s="257"/>
      <c r="S246" s="257"/>
      <c r="T246" s="258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9" t="s">
        <v>135</v>
      </c>
      <c r="AU246" s="259" t="s">
        <v>88</v>
      </c>
      <c r="AV246" s="14" t="s">
        <v>133</v>
      </c>
      <c r="AW246" s="14" t="s">
        <v>34</v>
      </c>
      <c r="AX246" s="14" t="s">
        <v>86</v>
      </c>
      <c r="AY246" s="259" t="s">
        <v>127</v>
      </c>
    </row>
    <row r="247" s="2" customFormat="1" ht="16.5" customHeight="1">
      <c r="A247" s="38"/>
      <c r="B247" s="39"/>
      <c r="C247" s="260" t="s">
        <v>349</v>
      </c>
      <c r="D247" s="260" t="s">
        <v>267</v>
      </c>
      <c r="E247" s="261" t="s">
        <v>350</v>
      </c>
      <c r="F247" s="262" t="s">
        <v>351</v>
      </c>
      <c r="G247" s="263" t="s">
        <v>326</v>
      </c>
      <c r="H247" s="264">
        <v>2</v>
      </c>
      <c r="I247" s="265"/>
      <c r="J247" s="266">
        <f>ROUND(I247*H247,2)</f>
        <v>0</v>
      </c>
      <c r="K247" s="267"/>
      <c r="L247" s="268"/>
      <c r="M247" s="269" t="s">
        <v>1</v>
      </c>
      <c r="N247" s="270" t="s">
        <v>43</v>
      </c>
      <c r="O247" s="91"/>
      <c r="P247" s="229">
        <f>O247*H247</f>
        <v>0</v>
      </c>
      <c r="Q247" s="229">
        <v>0.024500000000000001</v>
      </c>
      <c r="R247" s="229">
        <f>Q247*H247</f>
        <v>0.049000000000000002</v>
      </c>
      <c r="S247" s="229">
        <v>0</v>
      </c>
      <c r="T247" s="230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1" t="s">
        <v>174</v>
      </c>
      <c r="AT247" s="231" t="s">
        <v>267</v>
      </c>
      <c r="AU247" s="231" t="s">
        <v>88</v>
      </c>
      <c r="AY247" s="17" t="s">
        <v>127</v>
      </c>
      <c r="BE247" s="232">
        <f>IF(N247="základní",J247,0)</f>
        <v>0</v>
      </c>
      <c r="BF247" s="232">
        <f>IF(N247="snížená",J247,0)</f>
        <v>0</v>
      </c>
      <c r="BG247" s="232">
        <f>IF(N247="zákl. přenesená",J247,0)</f>
        <v>0</v>
      </c>
      <c r="BH247" s="232">
        <f>IF(N247="sníž. přenesená",J247,0)</f>
        <v>0</v>
      </c>
      <c r="BI247" s="232">
        <f>IF(N247="nulová",J247,0)</f>
        <v>0</v>
      </c>
      <c r="BJ247" s="17" t="s">
        <v>86</v>
      </c>
      <c r="BK247" s="232">
        <f>ROUND(I247*H247,2)</f>
        <v>0</v>
      </c>
      <c r="BL247" s="17" t="s">
        <v>133</v>
      </c>
      <c r="BM247" s="231" t="s">
        <v>352</v>
      </c>
    </row>
    <row r="248" s="2" customFormat="1">
      <c r="A248" s="38"/>
      <c r="B248" s="39"/>
      <c r="C248" s="40"/>
      <c r="D248" s="235" t="s">
        <v>156</v>
      </c>
      <c r="E248" s="40"/>
      <c r="F248" s="245" t="s">
        <v>335</v>
      </c>
      <c r="G248" s="40"/>
      <c r="H248" s="40"/>
      <c r="I248" s="246"/>
      <c r="J248" s="40"/>
      <c r="K248" s="40"/>
      <c r="L248" s="44"/>
      <c r="M248" s="247"/>
      <c r="N248" s="248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156</v>
      </c>
      <c r="AU248" s="17" t="s">
        <v>88</v>
      </c>
    </row>
    <row r="249" s="2" customFormat="1" ht="21.75" customHeight="1">
      <c r="A249" s="38"/>
      <c r="B249" s="39"/>
      <c r="C249" s="219" t="s">
        <v>353</v>
      </c>
      <c r="D249" s="219" t="s">
        <v>129</v>
      </c>
      <c r="E249" s="220" t="s">
        <v>354</v>
      </c>
      <c r="F249" s="221" t="s">
        <v>355</v>
      </c>
      <c r="G249" s="222" t="s">
        <v>191</v>
      </c>
      <c r="H249" s="223">
        <v>104.2</v>
      </c>
      <c r="I249" s="224"/>
      <c r="J249" s="225">
        <f>ROUND(I249*H249,2)</f>
        <v>0</v>
      </c>
      <c r="K249" s="226"/>
      <c r="L249" s="44"/>
      <c r="M249" s="227" t="s">
        <v>1</v>
      </c>
      <c r="N249" s="228" t="s">
        <v>43</v>
      </c>
      <c r="O249" s="91"/>
      <c r="P249" s="229">
        <f>O249*H249</f>
        <v>0</v>
      </c>
      <c r="Q249" s="229">
        <v>0</v>
      </c>
      <c r="R249" s="229">
        <f>Q249*H249</f>
        <v>0</v>
      </c>
      <c r="S249" s="229">
        <v>0</v>
      </c>
      <c r="T249" s="230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1" t="s">
        <v>133</v>
      </c>
      <c r="AT249" s="231" t="s">
        <v>129</v>
      </c>
      <c r="AU249" s="231" t="s">
        <v>88</v>
      </c>
      <c r="AY249" s="17" t="s">
        <v>127</v>
      </c>
      <c r="BE249" s="232">
        <f>IF(N249="základní",J249,0)</f>
        <v>0</v>
      </c>
      <c r="BF249" s="232">
        <f>IF(N249="snížená",J249,0)</f>
        <v>0</v>
      </c>
      <c r="BG249" s="232">
        <f>IF(N249="zákl. přenesená",J249,0)</f>
        <v>0</v>
      </c>
      <c r="BH249" s="232">
        <f>IF(N249="sníž. přenesená",J249,0)</f>
        <v>0</v>
      </c>
      <c r="BI249" s="232">
        <f>IF(N249="nulová",J249,0)</f>
        <v>0</v>
      </c>
      <c r="BJ249" s="17" t="s">
        <v>86</v>
      </c>
      <c r="BK249" s="232">
        <f>ROUND(I249*H249,2)</f>
        <v>0</v>
      </c>
      <c r="BL249" s="17" t="s">
        <v>133</v>
      </c>
      <c r="BM249" s="231" t="s">
        <v>356</v>
      </c>
    </row>
    <row r="250" s="13" customFormat="1">
      <c r="A250" s="13"/>
      <c r="B250" s="233"/>
      <c r="C250" s="234"/>
      <c r="D250" s="235" t="s">
        <v>135</v>
      </c>
      <c r="E250" s="236" t="s">
        <v>1</v>
      </c>
      <c r="F250" s="237" t="s">
        <v>357</v>
      </c>
      <c r="G250" s="234"/>
      <c r="H250" s="238">
        <v>104.2</v>
      </c>
      <c r="I250" s="239"/>
      <c r="J250" s="234"/>
      <c r="K250" s="234"/>
      <c r="L250" s="240"/>
      <c r="M250" s="241"/>
      <c r="N250" s="242"/>
      <c r="O250" s="242"/>
      <c r="P250" s="242"/>
      <c r="Q250" s="242"/>
      <c r="R250" s="242"/>
      <c r="S250" s="242"/>
      <c r="T250" s="24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4" t="s">
        <v>135</v>
      </c>
      <c r="AU250" s="244" t="s">
        <v>88</v>
      </c>
      <c r="AV250" s="13" t="s">
        <v>88</v>
      </c>
      <c r="AW250" s="13" t="s">
        <v>34</v>
      </c>
      <c r="AX250" s="13" t="s">
        <v>86</v>
      </c>
      <c r="AY250" s="244" t="s">
        <v>127</v>
      </c>
    </row>
    <row r="251" s="2" customFormat="1" ht="24.15" customHeight="1">
      <c r="A251" s="38"/>
      <c r="B251" s="39"/>
      <c r="C251" s="219" t="s">
        <v>358</v>
      </c>
      <c r="D251" s="219" t="s">
        <v>129</v>
      </c>
      <c r="E251" s="220" t="s">
        <v>359</v>
      </c>
      <c r="F251" s="221" t="s">
        <v>360</v>
      </c>
      <c r="G251" s="222" t="s">
        <v>191</v>
      </c>
      <c r="H251" s="223">
        <v>104.2</v>
      </c>
      <c r="I251" s="224"/>
      <c r="J251" s="225">
        <f>ROUND(I251*H251,2)</f>
        <v>0</v>
      </c>
      <c r="K251" s="226"/>
      <c r="L251" s="44"/>
      <c r="M251" s="227" t="s">
        <v>1</v>
      </c>
      <c r="N251" s="228" t="s">
        <v>43</v>
      </c>
      <c r="O251" s="91"/>
      <c r="P251" s="229">
        <f>O251*H251</f>
        <v>0</v>
      </c>
      <c r="Q251" s="229">
        <v>0</v>
      </c>
      <c r="R251" s="229">
        <f>Q251*H251</f>
        <v>0</v>
      </c>
      <c r="S251" s="229">
        <v>0</v>
      </c>
      <c r="T251" s="230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1" t="s">
        <v>133</v>
      </c>
      <c r="AT251" s="231" t="s">
        <v>129</v>
      </c>
      <c r="AU251" s="231" t="s">
        <v>88</v>
      </c>
      <c r="AY251" s="17" t="s">
        <v>127</v>
      </c>
      <c r="BE251" s="232">
        <f>IF(N251="základní",J251,0)</f>
        <v>0</v>
      </c>
      <c r="BF251" s="232">
        <f>IF(N251="snížená",J251,0)</f>
        <v>0</v>
      </c>
      <c r="BG251" s="232">
        <f>IF(N251="zákl. přenesená",J251,0)</f>
        <v>0</v>
      </c>
      <c r="BH251" s="232">
        <f>IF(N251="sníž. přenesená",J251,0)</f>
        <v>0</v>
      </c>
      <c r="BI251" s="232">
        <f>IF(N251="nulová",J251,0)</f>
        <v>0</v>
      </c>
      <c r="BJ251" s="17" t="s">
        <v>86</v>
      </c>
      <c r="BK251" s="232">
        <f>ROUND(I251*H251,2)</f>
        <v>0</v>
      </c>
      <c r="BL251" s="17" t="s">
        <v>133</v>
      </c>
      <c r="BM251" s="231" t="s">
        <v>361</v>
      </c>
    </row>
    <row r="252" s="13" customFormat="1">
      <c r="A252" s="13"/>
      <c r="B252" s="233"/>
      <c r="C252" s="234"/>
      <c r="D252" s="235" t="s">
        <v>135</v>
      </c>
      <c r="E252" s="236" t="s">
        <v>1</v>
      </c>
      <c r="F252" s="237" t="s">
        <v>357</v>
      </c>
      <c r="G252" s="234"/>
      <c r="H252" s="238">
        <v>104.2</v>
      </c>
      <c r="I252" s="239"/>
      <c r="J252" s="234"/>
      <c r="K252" s="234"/>
      <c r="L252" s="240"/>
      <c r="M252" s="241"/>
      <c r="N252" s="242"/>
      <c r="O252" s="242"/>
      <c r="P252" s="242"/>
      <c r="Q252" s="242"/>
      <c r="R252" s="242"/>
      <c r="S252" s="242"/>
      <c r="T252" s="24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4" t="s">
        <v>135</v>
      </c>
      <c r="AU252" s="244" t="s">
        <v>88</v>
      </c>
      <c r="AV252" s="13" t="s">
        <v>88</v>
      </c>
      <c r="AW252" s="13" t="s">
        <v>34</v>
      </c>
      <c r="AX252" s="13" t="s">
        <v>86</v>
      </c>
      <c r="AY252" s="244" t="s">
        <v>127</v>
      </c>
    </row>
    <row r="253" s="2" customFormat="1" ht="24.15" customHeight="1">
      <c r="A253" s="38"/>
      <c r="B253" s="39"/>
      <c r="C253" s="219" t="s">
        <v>362</v>
      </c>
      <c r="D253" s="219" t="s">
        <v>129</v>
      </c>
      <c r="E253" s="220" t="s">
        <v>363</v>
      </c>
      <c r="F253" s="221" t="s">
        <v>364</v>
      </c>
      <c r="G253" s="222" t="s">
        <v>326</v>
      </c>
      <c r="H253" s="223">
        <v>4</v>
      </c>
      <c r="I253" s="224"/>
      <c r="J253" s="225">
        <f>ROUND(I253*H253,2)</f>
        <v>0</v>
      </c>
      <c r="K253" s="226"/>
      <c r="L253" s="44"/>
      <c r="M253" s="227" t="s">
        <v>1</v>
      </c>
      <c r="N253" s="228" t="s">
        <v>43</v>
      </c>
      <c r="O253" s="91"/>
      <c r="P253" s="229">
        <f>O253*H253</f>
        <v>0</v>
      </c>
      <c r="Q253" s="229">
        <v>0.45937</v>
      </c>
      <c r="R253" s="229">
        <f>Q253*H253</f>
        <v>1.83748</v>
      </c>
      <c r="S253" s="229">
        <v>0</v>
      </c>
      <c r="T253" s="230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1" t="s">
        <v>133</v>
      </c>
      <c r="AT253" s="231" t="s">
        <v>129</v>
      </c>
      <c r="AU253" s="231" t="s">
        <v>88</v>
      </c>
      <c r="AY253" s="17" t="s">
        <v>127</v>
      </c>
      <c r="BE253" s="232">
        <f>IF(N253="základní",J253,0)</f>
        <v>0</v>
      </c>
      <c r="BF253" s="232">
        <f>IF(N253="snížená",J253,0)</f>
        <v>0</v>
      </c>
      <c r="BG253" s="232">
        <f>IF(N253="zákl. přenesená",J253,0)</f>
        <v>0</v>
      </c>
      <c r="BH253" s="232">
        <f>IF(N253="sníž. přenesená",J253,0)</f>
        <v>0</v>
      </c>
      <c r="BI253" s="232">
        <f>IF(N253="nulová",J253,0)</f>
        <v>0</v>
      </c>
      <c r="BJ253" s="17" t="s">
        <v>86</v>
      </c>
      <c r="BK253" s="232">
        <f>ROUND(I253*H253,2)</f>
        <v>0</v>
      </c>
      <c r="BL253" s="17" t="s">
        <v>133</v>
      </c>
      <c r="BM253" s="231" t="s">
        <v>365</v>
      </c>
    </row>
    <row r="254" s="13" customFormat="1">
      <c r="A254" s="13"/>
      <c r="B254" s="233"/>
      <c r="C254" s="234"/>
      <c r="D254" s="235" t="s">
        <v>135</v>
      </c>
      <c r="E254" s="236" t="s">
        <v>1</v>
      </c>
      <c r="F254" s="237" t="s">
        <v>133</v>
      </c>
      <c r="G254" s="234"/>
      <c r="H254" s="238">
        <v>4</v>
      </c>
      <c r="I254" s="239"/>
      <c r="J254" s="234"/>
      <c r="K254" s="234"/>
      <c r="L254" s="240"/>
      <c r="M254" s="241"/>
      <c r="N254" s="242"/>
      <c r="O254" s="242"/>
      <c r="P254" s="242"/>
      <c r="Q254" s="242"/>
      <c r="R254" s="242"/>
      <c r="S254" s="242"/>
      <c r="T254" s="24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4" t="s">
        <v>135</v>
      </c>
      <c r="AU254" s="244" t="s">
        <v>88</v>
      </c>
      <c r="AV254" s="13" t="s">
        <v>88</v>
      </c>
      <c r="AW254" s="13" t="s">
        <v>34</v>
      </c>
      <c r="AX254" s="13" t="s">
        <v>86</v>
      </c>
      <c r="AY254" s="244" t="s">
        <v>127</v>
      </c>
    </row>
    <row r="255" s="2" customFormat="1" ht="16.5" customHeight="1">
      <c r="A255" s="38"/>
      <c r="B255" s="39"/>
      <c r="C255" s="219" t="s">
        <v>366</v>
      </c>
      <c r="D255" s="219" t="s">
        <v>129</v>
      </c>
      <c r="E255" s="220" t="s">
        <v>367</v>
      </c>
      <c r="F255" s="221" t="s">
        <v>368</v>
      </c>
      <c r="G255" s="222" t="s">
        <v>326</v>
      </c>
      <c r="H255" s="223">
        <v>1</v>
      </c>
      <c r="I255" s="224"/>
      <c r="J255" s="225">
        <f>ROUND(I255*H255,2)</f>
        <v>0</v>
      </c>
      <c r="K255" s="226"/>
      <c r="L255" s="44"/>
      <c r="M255" s="227" t="s">
        <v>1</v>
      </c>
      <c r="N255" s="228" t="s">
        <v>43</v>
      </c>
      <c r="O255" s="91"/>
      <c r="P255" s="229">
        <f>O255*H255</f>
        <v>0</v>
      </c>
      <c r="Q255" s="229">
        <v>0.38627</v>
      </c>
      <c r="R255" s="229">
        <f>Q255*H255</f>
        <v>0.38627</v>
      </c>
      <c r="S255" s="229">
        <v>0</v>
      </c>
      <c r="T255" s="230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1" t="s">
        <v>133</v>
      </c>
      <c r="AT255" s="231" t="s">
        <v>129</v>
      </c>
      <c r="AU255" s="231" t="s">
        <v>88</v>
      </c>
      <c r="AY255" s="17" t="s">
        <v>127</v>
      </c>
      <c r="BE255" s="232">
        <f>IF(N255="základní",J255,0)</f>
        <v>0</v>
      </c>
      <c r="BF255" s="232">
        <f>IF(N255="snížená",J255,0)</f>
        <v>0</v>
      </c>
      <c r="BG255" s="232">
        <f>IF(N255="zákl. přenesená",J255,0)</f>
        <v>0</v>
      </c>
      <c r="BH255" s="232">
        <f>IF(N255="sníž. přenesená",J255,0)</f>
        <v>0</v>
      </c>
      <c r="BI255" s="232">
        <f>IF(N255="nulová",J255,0)</f>
        <v>0</v>
      </c>
      <c r="BJ255" s="17" t="s">
        <v>86</v>
      </c>
      <c r="BK255" s="232">
        <f>ROUND(I255*H255,2)</f>
        <v>0</v>
      </c>
      <c r="BL255" s="17" t="s">
        <v>133</v>
      </c>
      <c r="BM255" s="231" t="s">
        <v>369</v>
      </c>
    </row>
    <row r="256" s="2" customFormat="1">
      <c r="A256" s="38"/>
      <c r="B256" s="39"/>
      <c r="C256" s="40"/>
      <c r="D256" s="235" t="s">
        <v>156</v>
      </c>
      <c r="E256" s="40"/>
      <c r="F256" s="245" t="s">
        <v>370</v>
      </c>
      <c r="G256" s="40"/>
      <c r="H256" s="40"/>
      <c r="I256" s="246"/>
      <c r="J256" s="40"/>
      <c r="K256" s="40"/>
      <c r="L256" s="44"/>
      <c r="M256" s="247"/>
      <c r="N256" s="248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156</v>
      </c>
      <c r="AU256" s="17" t="s">
        <v>88</v>
      </c>
    </row>
    <row r="257" s="13" customFormat="1">
      <c r="A257" s="13"/>
      <c r="B257" s="233"/>
      <c r="C257" s="234"/>
      <c r="D257" s="235" t="s">
        <v>135</v>
      </c>
      <c r="E257" s="236" t="s">
        <v>1</v>
      </c>
      <c r="F257" s="237" t="s">
        <v>371</v>
      </c>
      <c r="G257" s="234"/>
      <c r="H257" s="238">
        <v>1</v>
      </c>
      <c r="I257" s="239"/>
      <c r="J257" s="234"/>
      <c r="K257" s="234"/>
      <c r="L257" s="240"/>
      <c r="M257" s="241"/>
      <c r="N257" s="242"/>
      <c r="O257" s="242"/>
      <c r="P257" s="242"/>
      <c r="Q257" s="242"/>
      <c r="R257" s="242"/>
      <c r="S257" s="242"/>
      <c r="T257" s="24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4" t="s">
        <v>135</v>
      </c>
      <c r="AU257" s="244" t="s">
        <v>88</v>
      </c>
      <c r="AV257" s="13" t="s">
        <v>88</v>
      </c>
      <c r="AW257" s="13" t="s">
        <v>34</v>
      </c>
      <c r="AX257" s="13" t="s">
        <v>86</v>
      </c>
      <c r="AY257" s="244" t="s">
        <v>127</v>
      </c>
    </row>
    <row r="258" s="2" customFormat="1" ht="16.5" customHeight="1">
      <c r="A258" s="38"/>
      <c r="B258" s="39"/>
      <c r="C258" s="260" t="s">
        <v>372</v>
      </c>
      <c r="D258" s="260" t="s">
        <v>267</v>
      </c>
      <c r="E258" s="261" t="s">
        <v>373</v>
      </c>
      <c r="F258" s="262" t="s">
        <v>374</v>
      </c>
      <c r="G258" s="263" t="s">
        <v>375</v>
      </c>
      <c r="H258" s="264">
        <v>1</v>
      </c>
      <c r="I258" s="265"/>
      <c r="J258" s="266">
        <f>ROUND(I258*H258,2)</f>
        <v>0</v>
      </c>
      <c r="K258" s="267"/>
      <c r="L258" s="268"/>
      <c r="M258" s="269" t="s">
        <v>1</v>
      </c>
      <c r="N258" s="270" t="s">
        <v>43</v>
      </c>
      <c r="O258" s="91"/>
      <c r="P258" s="229">
        <f>O258*H258</f>
        <v>0</v>
      </c>
      <c r="Q258" s="229">
        <v>0</v>
      </c>
      <c r="R258" s="229">
        <f>Q258*H258</f>
        <v>0</v>
      </c>
      <c r="S258" s="229">
        <v>0</v>
      </c>
      <c r="T258" s="230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1" t="s">
        <v>174</v>
      </c>
      <c r="AT258" s="231" t="s">
        <v>267</v>
      </c>
      <c r="AU258" s="231" t="s">
        <v>88</v>
      </c>
      <c r="AY258" s="17" t="s">
        <v>127</v>
      </c>
      <c r="BE258" s="232">
        <f>IF(N258="základní",J258,0)</f>
        <v>0</v>
      </c>
      <c r="BF258" s="232">
        <f>IF(N258="snížená",J258,0)</f>
        <v>0</v>
      </c>
      <c r="BG258" s="232">
        <f>IF(N258="zákl. přenesená",J258,0)</f>
        <v>0</v>
      </c>
      <c r="BH258" s="232">
        <f>IF(N258="sníž. přenesená",J258,0)</f>
        <v>0</v>
      </c>
      <c r="BI258" s="232">
        <f>IF(N258="nulová",J258,0)</f>
        <v>0</v>
      </c>
      <c r="BJ258" s="17" t="s">
        <v>86</v>
      </c>
      <c r="BK258" s="232">
        <f>ROUND(I258*H258,2)</f>
        <v>0</v>
      </c>
      <c r="BL258" s="17" t="s">
        <v>133</v>
      </c>
      <c r="BM258" s="231" t="s">
        <v>376</v>
      </c>
    </row>
    <row r="259" s="2" customFormat="1">
      <c r="A259" s="38"/>
      <c r="B259" s="39"/>
      <c r="C259" s="40"/>
      <c r="D259" s="235" t="s">
        <v>156</v>
      </c>
      <c r="E259" s="40"/>
      <c r="F259" s="245" t="s">
        <v>377</v>
      </c>
      <c r="G259" s="40"/>
      <c r="H259" s="40"/>
      <c r="I259" s="246"/>
      <c r="J259" s="40"/>
      <c r="K259" s="40"/>
      <c r="L259" s="44"/>
      <c r="M259" s="247"/>
      <c r="N259" s="248"/>
      <c r="O259" s="91"/>
      <c r="P259" s="91"/>
      <c r="Q259" s="91"/>
      <c r="R259" s="91"/>
      <c r="S259" s="91"/>
      <c r="T259" s="92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156</v>
      </c>
      <c r="AU259" s="17" t="s">
        <v>88</v>
      </c>
    </row>
    <row r="260" s="13" customFormat="1">
      <c r="A260" s="13"/>
      <c r="B260" s="233"/>
      <c r="C260" s="234"/>
      <c r="D260" s="235" t="s">
        <v>135</v>
      </c>
      <c r="E260" s="236" t="s">
        <v>1</v>
      </c>
      <c r="F260" s="237" t="s">
        <v>371</v>
      </c>
      <c r="G260" s="234"/>
      <c r="H260" s="238">
        <v>1</v>
      </c>
      <c r="I260" s="239"/>
      <c r="J260" s="234"/>
      <c r="K260" s="234"/>
      <c r="L260" s="240"/>
      <c r="M260" s="241"/>
      <c r="N260" s="242"/>
      <c r="O260" s="242"/>
      <c r="P260" s="242"/>
      <c r="Q260" s="242"/>
      <c r="R260" s="242"/>
      <c r="S260" s="242"/>
      <c r="T260" s="24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4" t="s">
        <v>135</v>
      </c>
      <c r="AU260" s="244" t="s">
        <v>88</v>
      </c>
      <c r="AV260" s="13" t="s">
        <v>88</v>
      </c>
      <c r="AW260" s="13" t="s">
        <v>34</v>
      </c>
      <c r="AX260" s="13" t="s">
        <v>86</v>
      </c>
      <c r="AY260" s="244" t="s">
        <v>127</v>
      </c>
    </row>
    <row r="261" s="2" customFormat="1" ht="16.5" customHeight="1">
      <c r="A261" s="38"/>
      <c r="B261" s="39"/>
      <c r="C261" s="219" t="s">
        <v>378</v>
      </c>
      <c r="D261" s="219" t="s">
        <v>129</v>
      </c>
      <c r="E261" s="220" t="s">
        <v>379</v>
      </c>
      <c r="F261" s="221" t="s">
        <v>380</v>
      </c>
      <c r="G261" s="222" t="s">
        <v>375</v>
      </c>
      <c r="H261" s="223">
        <v>1</v>
      </c>
      <c r="I261" s="224"/>
      <c r="J261" s="225">
        <f>ROUND(I261*H261,2)</f>
        <v>0</v>
      </c>
      <c r="K261" s="226"/>
      <c r="L261" s="44"/>
      <c r="M261" s="227" t="s">
        <v>1</v>
      </c>
      <c r="N261" s="228" t="s">
        <v>43</v>
      </c>
      <c r="O261" s="91"/>
      <c r="P261" s="229">
        <f>O261*H261</f>
        <v>0</v>
      </c>
      <c r="Q261" s="229">
        <v>0.38627</v>
      </c>
      <c r="R261" s="229">
        <f>Q261*H261</f>
        <v>0.38627</v>
      </c>
      <c r="S261" s="229">
        <v>0</v>
      </c>
      <c r="T261" s="230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1" t="s">
        <v>133</v>
      </c>
      <c r="AT261" s="231" t="s">
        <v>129</v>
      </c>
      <c r="AU261" s="231" t="s">
        <v>88</v>
      </c>
      <c r="AY261" s="17" t="s">
        <v>127</v>
      </c>
      <c r="BE261" s="232">
        <f>IF(N261="základní",J261,0)</f>
        <v>0</v>
      </c>
      <c r="BF261" s="232">
        <f>IF(N261="snížená",J261,0)</f>
        <v>0</v>
      </c>
      <c r="BG261" s="232">
        <f>IF(N261="zákl. přenesená",J261,0)</f>
        <v>0</v>
      </c>
      <c r="BH261" s="232">
        <f>IF(N261="sníž. přenesená",J261,0)</f>
        <v>0</v>
      </c>
      <c r="BI261" s="232">
        <f>IF(N261="nulová",J261,0)</f>
        <v>0</v>
      </c>
      <c r="BJ261" s="17" t="s">
        <v>86</v>
      </c>
      <c r="BK261" s="232">
        <f>ROUND(I261*H261,2)</f>
        <v>0</v>
      </c>
      <c r="BL261" s="17" t="s">
        <v>133</v>
      </c>
      <c r="BM261" s="231" t="s">
        <v>381</v>
      </c>
    </row>
    <row r="262" s="2" customFormat="1">
      <c r="A262" s="38"/>
      <c r="B262" s="39"/>
      <c r="C262" s="40"/>
      <c r="D262" s="235" t="s">
        <v>156</v>
      </c>
      <c r="E262" s="40"/>
      <c r="F262" s="245" t="s">
        <v>382</v>
      </c>
      <c r="G262" s="40"/>
      <c r="H262" s="40"/>
      <c r="I262" s="246"/>
      <c r="J262" s="40"/>
      <c r="K262" s="40"/>
      <c r="L262" s="44"/>
      <c r="M262" s="247"/>
      <c r="N262" s="248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156</v>
      </c>
      <c r="AU262" s="17" t="s">
        <v>88</v>
      </c>
    </row>
    <row r="263" s="13" customFormat="1">
      <c r="A263" s="13"/>
      <c r="B263" s="233"/>
      <c r="C263" s="234"/>
      <c r="D263" s="235" t="s">
        <v>135</v>
      </c>
      <c r="E263" s="236" t="s">
        <v>1</v>
      </c>
      <c r="F263" s="237" t="s">
        <v>383</v>
      </c>
      <c r="G263" s="234"/>
      <c r="H263" s="238">
        <v>1</v>
      </c>
      <c r="I263" s="239"/>
      <c r="J263" s="234"/>
      <c r="K263" s="234"/>
      <c r="L263" s="240"/>
      <c r="M263" s="241"/>
      <c r="N263" s="242"/>
      <c r="O263" s="242"/>
      <c r="P263" s="242"/>
      <c r="Q263" s="242"/>
      <c r="R263" s="242"/>
      <c r="S263" s="242"/>
      <c r="T263" s="24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4" t="s">
        <v>135</v>
      </c>
      <c r="AU263" s="244" t="s">
        <v>88</v>
      </c>
      <c r="AV263" s="13" t="s">
        <v>88</v>
      </c>
      <c r="AW263" s="13" t="s">
        <v>34</v>
      </c>
      <c r="AX263" s="13" t="s">
        <v>86</v>
      </c>
      <c r="AY263" s="244" t="s">
        <v>127</v>
      </c>
    </row>
    <row r="264" s="2" customFormat="1" ht="16.5" customHeight="1">
      <c r="A264" s="38"/>
      <c r="B264" s="39"/>
      <c r="C264" s="219" t="s">
        <v>384</v>
      </c>
      <c r="D264" s="219" t="s">
        <v>129</v>
      </c>
      <c r="E264" s="220" t="s">
        <v>385</v>
      </c>
      <c r="F264" s="221" t="s">
        <v>386</v>
      </c>
      <c r="G264" s="222" t="s">
        <v>326</v>
      </c>
      <c r="H264" s="223">
        <v>4</v>
      </c>
      <c r="I264" s="224"/>
      <c r="J264" s="225">
        <f>ROUND(I264*H264,2)</f>
        <v>0</v>
      </c>
      <c r="K264" s="226"/>
      <c r="L264" s="44"/>
      <c r="M264" s="227" t="s">
        <v>1</v>
      </c>
      <c r="N264" s="228" t="s">
        <v>43</v>
      </c>
      <c r="O264" s="91"/>
      <c r="P264" s="229">
        <f>O264*H264</f>
        <v>0</v>
      </c>
      <c r="Q264" s="229">
        <v>0.12303</v>
      </c>
      <c r="R264" s="229">
        <f>Q264*H264</f>
        <v>0.49212</v>
      </c>
      <c r="S264" s="229">
        <v>0</v>
      </c>
      <c r="T264" s="230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31" t="s">
        <v>133</v>
      </c>
      <c r="AT264" s="231" t="s">
        <v>129</v>
      </c>
      <c r="AU264" s="231" t="s">
        <v>88</v>
      </c>
      <c r="AY264" s="17" t="s">
        <v>127</v>
      </c>
      <c r="BE264" s="232">
        <f>IF(N264="základní",J264,0)</f>
        <v>0</v>
      </c>
      <c r="BF264" s="232">
        <f>IF(N264="snížená",J264,0)</f>
        <v>0</v>
      </c>
      <c r="BG264" s="232">
        <f>IF(N264="zákl. přenesená",J264,0)</f>
        <v>0</v>
      </c>
      <c r="BH264" s="232">
        <f>IF(N264="sníž. přenesená",J264,0)</f>
        <v>0</v>
      </c>
      <c r="BI264" s="232">
        <f>IF(N264="nulová",J264,0)</f>
        <v>0</v>
      </c>
      <c r="BJ264" s="17" t="s">
        <v>86</v>
      </c>
      <c r="BK264" s="232">
        <f>ROUND(I264*H264,2)</f>
        <v>0</v>
      </c>
      <c r="BL264" s="17" t="s">
        <v>133</v>
      </c>
      <c r="BM264" s="231" t="s">
        <v>387</v>
      </c>
    </row>
    <row r="265" s="15" customFormat="1">
      <c r="A265" s="15"/>
      <c r="B265" s="271"/>
      <c r="C265" s="272"/>
      <c r="D265" s="235" t="s">
        <v>135</v>
      </c>
      <c r="E265" s="273" t="s">
        <v>1</v>
      </c>
      <c r="F265" s="274" t="s">
        <v>328</v>
      </c>
      <c r="G265" s="272"/>
      <c r="H265" s="273" t="s">
        <v>1</v>
      </c>
      <c r="I265" s="275"/>
      <c r="J265" s="272"/>
      <c r="K265" s="272"/>
      <c r="L265" s="276"/>
      <c r="M265" s="277"/>
      <c r="N265" s="278"/>
      <c r="O265" s="278"/>
      <c r="P265" s="278"/>
      <c r="Q265" s="278"/>
      <c r="R265" s="278"/>
      <c r="S265" s="278"/>
      <c r="T265" s="279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80" t="s">
        <v>135</v>
      </c>
      <c r="AU265" s="280" t="s">
        <v>88</v>
      </c>
      <c r="AV265" s="15" t="s">
        <v>86</v>
      </c>
      <c r="AW265" s="15" t="s">
        <v>34</v>
      </c>
      <c r="AX265" s="15" t="s">
        <v>78</v>
      </c>
      <c r="AY265" s="280" t="s">
        <v>127</v>
      </c>
    </row>
    <row r="266" s="13" customFormat="1">
      <c r="A266" s="13"/>
      <c r="B266" s="233"/>
      <c r="C266" s="234"/>
      <c r="D266" s="235" t="s">
        <v>135</v>
      </c>
      <c r="E266" s="236" t="s">
        <v>1</v>
      </c>
      <c r="F266" s="237" t="s">
        <v>329</v>
      </c>
      <c r="G266" s="234"/>
      <c r="H266" s="238">
        <v>1</v>
      </c>
      <c r="I266" s="239"/>
      <c r="J266" s="234"/>
      <c r="K266" s="234"/>
      <c r="L266" s="240"/>
      <c r="M266" s="241"/>
      <c r="N266" s="242"/>
      <c r="O266" s="242"/>
      <c r="P266" s="242"/>
      <c r="Q266" s="242"/>
      <c r="R266" s="242"/>
      <c r="S266" s="242"/>
      <c r="T266" s="24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4" t="s">
        <v>135</v>
      </c>
      <c r="AU266" s="244" t="s">
        <v>88</v>
      </c>
      <c r="AV266" s="13" t="s">
        <v>88</v>
      </c>
      <c r="AW266" s="13" t="s">
        <v>34</v>
      </c>
      <c r="AX266" s="13" t="s">
        <v>78</v>
      </c>
      <c r="AY266" s="244" t="s">
        <v>127</v>
      </c>
    </row>
    <row r="267" s="13" customFormat="1">
      <c r="A267" s="13"/>
      <c r="B267" s="233"/>
      <c r="C267" s="234"/>
      <c r="D267" s="235" t="s">
        <v>135</v>
      </c>
      <c r="E267" s="236" t="s">
        <v>1</v>
      </c>
      <c r="F267" s="237" t="s">
        <v>348</v>
      </c>
      <c r="G267" s="234"/>
      <c r="H267" s="238">
        <v>1</v>
      </c>
      <c r="I267" s="239"/>
      <c r="J267" s="234"/>
      <c r="K267" s="234"/>
      <c r="L267" s="240"/>
      <c r="M267" s="241"/>
      <c r="N267" s="242"/>
      <c r="O267" s="242"/>
      <c r="P267" s="242"/>
      <c r="Q267" s="242"/>
      <c r="R267" s="242"/>
      <c r="S267" s="242"/>
      <c r="T267" s="24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4" t="s">
        <v>135</v>
      </c>
      <c r="AU267" s="244" t="s">
        <v>88</v>
      </c>
      <c r="AV267" s="13" t="s">
        <v>88</v>
      </c>
      <c r="AW267" s="13" t="s">
        <v>34</v>
      </c>
      <c r="AX267" s="13" t="s">
        <v>78</v>
      </c>
      <c r="AY267" s="244" t="s">
        <v>127</v>
      </c>
    </row>
    <row r="268" s="15" customFormat="1">
      <c r="A268" s="15"/>
      <c r="B268" s="271"/>
      <c r="C268" s="272"/>
      <c r="D268" s="235" t="s">
        <v>135</v>
      </c>
      <c r="E268" s="273" t="s">
        <v>1</v>
      </c>
      <c r="F268" s="274" t="s">
        <v>330</v>
      </c>
      <c r="G268" s="272"/>
      <c r="H268" s="273" t="s">
        <v>1</v>
      </c>
      <c r="I268" s="275"/>
      <c r="J268" s="272"/>
      <c r="K268" s="272"/>
      <c r="L268" s="276"/>
      <c r="M268" s="277"/>
      <c r="N268" s="278"/>
      <c r="O268" s="278"/>
      <c r="P268" s="278"/>
      <c r="Q268" s="278"/>
      <c r="R268" s="278"/>
      <c r="S268" s="278"/>
      <c r="T268" s="279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80" t="s">
        <v>135</v>
      </c>
      <c r="AU268" s="280" t="s">
        <v>88</v>
      </c>
      <c r="AV268" s="15" t="s">
        <v>86</v>
      </c>
      <c r="AW268" s="15" t="s">
        <v>34</v>
      </c>
      <c r="AX268" s="15" t="s">
        <v>78</v>
      </c>
      <c r="AY268" s="280" t="s">
        <v>127</v>
      </c>
    </row>
    <row r="269" s="13" customFormat="1">
      <c r="A269" s="13"/>
      <c r="B269" s="233"/>
      <c r="C269" s="234"/>
      <c r="D269" s="235" t="s">
        <v>135</v>
      </c>
      <c r="E269" s="236" t="s">
        <v>1</v>
      </c>
      <c r="F269" s="237" t="s">
        <v>329</v>
      </c>
      <c r="G269" s="234"/>
      <c r="H269" s="238">
        <v>1</v>
      </c>
      <c r="I269" s="239"/>
      <c r="J269" s="234"/>
      <c r="K269" s="234"/>
      <c r="L269" s="240"/>
      <c r="M269" s="241"/>
      <c r="N269" s="242"/>
      <c r="O269" s="242"/>
      <c r="P269" s="242"/>
      <c r="Q269" s="242"/>
      <c r="R269" s="242"/>
      <c r="S269" s="242"/>
      <c r="T269" s="24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4" t="s">
        <v>135</v>
      </c>
      <c r="AU269" s="244" t="s">
        <v>88</v>
      </c>
      <c r="AV269" s="13" t="s">
        <v>88</v>
      </c>
      <c r="AW269" s="13" t="s">
        <v>34</v>
      </c>
      <c r="AX269" s="13" t="s">
        <v>78</v>
      </c>
      <c r="AY269" s="244" t="s">
        <v>127</v>
      </c>
    </row>
    <row r="270" s="13" customFormat="1">
      <c r="A270" s="13"/>
      <c r="B270" s="233"/>
      <c r="C270" s="234"/>
      <c r="D270" s="235" t="s">
        <v>135</v>
      </c>
      <c r="E270" s="236" t="s">
        <v>1</v>
      </c>
      <c r="F270" s="237" t="s">
        <v>348</v>
      </c>
      <c r="G270" s="234"/>
      <c r="H270" s="238">
        <v>1</v>
      </c>
      <c r="I270" s="239"/>
      <c r="J270" s="234"/>
      <c r="K270" s="234"/>
      <c r="L270" s="240"/>
      <c r="M270" s="241"/>
      <c r="N270" s="242"/>
      <c r="O270" s="242"/>
      <c r="P270" s="242"/>
      <c r="Q270" s="242"/>
      <c r="R270" s="242"/>
      <c r="S270" s="242"/>
      <c r="T270" s="24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4" t="s">
        <v>135</v>
      </c>
      <c r="AU270" s="244" t="s">
        <v>88</v>
      </c>
      <c r="AV270" s="13" t="s">
        <v>88</v>
      </c>
      <c r="AW270" s="13" t="s">
        <v>34</v>
      </c>
      <c r="AX270" s="13" t="s">
        <v>78</v>
      </c>
      <c r="AY270" s="244" t="s">
        <v>127</v>
      </c>
    </row>
    <row r="271" s="14" customFormat="1">
      <c r="A271" s="14"/>
      <c r="B271" s="249"/>
      <c r="C271" s="250"/>
      <c r="D271" s="235" t="s">
        <v>135</v>
      </c>
      <c r="E271" s="251" t="s">
        <v>1</v>
      </c>
      <c r="F271" s="252" t="s">
        <v>160</v>
      </c>
      <c r="G271" s="250"/>
      <c r="H271" s="253">
        <v>4</v>
      </c>
      <c r="I271" s="254"/>
      <c r="J271" s="250"/>
      <c r="K271" s="250"/>
      <c r="L271" s="255"/>
      <c r="M271" s="256"/>
      <c r="N271" s="257"/>
      <c r="O271" s="257"/>
      <c r="P271" s="257"/>
      <c r="Q271" s="257"/>
      <c r="R271" s="257"/>
      <c r="S271" s="257"/>
      <c r="T271" s="258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9" t="s">
        <v>135</v>
      </c>
      <c r="AU271" s="259" t="s">
        <v>88</v>
      </c>
      <c r="AV271" s="14" t="s">
        <v>133</v>
      </c>
      <c r="AW271" s="14" t="s">
        <v>34</v>
      </c>
      <c r="AX271" s="14" t="s">
        <v>86</v>
      </c>
      <c r="AY271" s="259" t="s">
        <v>127</v>
      </c>
    </row>
    <row r="272" s="2" customFormat="1" ht="24.15" customHeight="1">
      <c r="A272" s="38"/>
      <c r="B272" s="39"/>
      <c r="C272" s="260" t="s">
        <v>388</v>
      </c>
      <c r="D272" s="260" t="s">
        <v>267</v>
      </c>
      <c r="E272" s="261" t="s">
        <v>389</v>
      </c>
      <c r="F272" s="262" t="s">
        <v>390</v>
      </c>
      <c r="G272" s="263" t="s">
        <v>326</v>
      </c>
      <c r="H272" s="264">
        <v>4</v>
      </c>
      <c r="I272" s="265"/>
      <c r="J272" s="266">
        <f>ROUND(I272*H272,2)</f>
        <v>0</v>
      </c>
      <c r="K272" s="267"/>
      <c r="L272" s="268"/>
      <c r="M272" s="269" t="s">
        <v>1</v>
      </c>
      <c r="N272" s="270" t="s">
        <v>43</v>
      </c>
      <c r="O272" s="91"/>
      <c r="P272" s="229">
        <f>O272*H272</f>
        <v>0</v>
      </c>
      <c r="Q272" s="229">
        <v>0.013299999999999999</v>
      </c>
      <c r="R272" s="229">
        <f>Q272*H272</f>
        <v>0.053199999999999997</v>
      </c>
      <c r="S272" s="229">
        <v>0</v>
      </c>
      <c r="T272" s="230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1" t="s">
        <v>174</v>
      </c>
      <c r="AT272" s="231" t="s">
        <v>267</v>
      </c>
      <c r="AU272" s="231" t="s">
        <v>88</v>
      </c>
      <c r="AY272" s="17" t="s">
        <v>127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7" t="s">
        <v>86</v>
      </c>
      <c r="BK272" s="232">
        <f>ROUND(I272*H272,2)</f>
        <v>0</v>
      </c>
      <c r="BL272" s="17" t="s">
        <v>133</v>
      </c>
      <c r="BM272" s="231" t="s">
        <v>391</v>
      </c>
    </row>
    <row r="273" s="2" customFormat="1" ht="16.5" customHeight="1">
      <c r="A273" s="38"/>
      <c r="B273" s="39"/>
      <c r="C273" s="219" t="s">
        <v>392</v>
      </c>
      <c r="D273" s="219" t="s">
        <v>129</v>
      </c>
      <c r="E273" s="220" t="s">
        <v>393</v>
      </c>
      <c r="F273" s="221" t="s">
        <v>394</v>
      </c>
      <c r="G273" s="222" t="s">
        <v>326</v>
      </c>
      <c r="H273" s="223">
        <v>1</v>
      </c>
      <c r="I273" s="224"/>
      <c r="J273" s="225">
        <f>ROUND(I273*H273,2)</f>
        <v>0</v>
      </c>
      <c r="K273" s="226"/>
      <c r="L273" s="44"/>
      <c r="M273" s="227" t="s">
        <v>1</v>
      </c>
      <c r="N273" s="228" t="s">
        <v>43</v>
      </c>
      <c r="O273" s="91"/>
      <c r="P273" s="229">
        <f>O273*H273</f>
        <v>0</v>
      </c>
      <c r="Q273" s="229">
        <v>0.32906000000000002</v>
      </c>
      <c r="R273" s="229">
        <f>Q273*H273</f>
        <v>0.32906000000000002</v>
      </c>
      <c r="S273" s="229">
        <v>0</v>
      </c>
      <c r="T273" s="230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1" t="s">
        <v>133</v>
      </c>
      <c r="AT273" s="231" t="s">
        <v>129</v>
      </c>
      <c r="AU273" s="231" t="s">
        <v>88</v>
      </c>
      <c r="AY273" s="17" t="s">
        <v>127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7" t="s">
        <v>86</v>
      </c>
      <c r="BK273" s="232">
        <f>ROUND(I273*H273,2)</f>
        <v>0</v>
      </c>
      <c r="BL273" s="17" t="s">
        <v>133</v>
      </c>
      <c r="BM273" s="231" t="s">
        <v>395</v>
      </c>
    </row>
    <row r="274" s="15" customFormat="1">
      <c r="A274" s="15"/>
      <c r="B274" s="271"/>
      <c r="C274" s="272"/>
      <c r="D274" s="235" t="s">
        <v>135</v>
      </c>
      <c r="E274" s="273" t="s">
        <v>1</v>
      </c>
      <c r="F274" s="274" t="s">
        <v>328</v>
      </c>
      <c r="G274" s="272"/>
      <c r="H274" s="273" t="s">
        <v>1</v>
      </c>
      <c r="I274" s="275"/>
      <c r="J274" s="272"/>
      <c r="K274" s="272"/>
      <c r="L274" s="276"/>
      <c r="M274" s="277"/>
      <c r="N274" s="278"/>
      <c r="O274" s="278"/>
      <c r="P274" s="278"/>
      <c r="Q274" s="278"/>
      <c r="R274" s="278"/>
      <c r="S274" s="278"/>
      <c r="T274" s="279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80" t="s">
        <v>135</v>
      </c>
      <c r="AU274" s="280" t="s">
        <v>88</v>
      </c>
      <c r="AV274" s="15" t="s">
        <v>86</v>
      </c>
      <c r="AW274" s="15" t="s">
        <v>34</v>
      </c>
      <c r="AX274" s="15" t="s">
        <v>78</v>
      </c>
      <c r="AY274" s="280" t="s">
        <v>127</v>
      </c>
    </row>
    <row r="275" s="13" customFormat="1">
      <c r="A275" s="13"/>
      <c r="B275" s="233"/>
      <c r="C275" s="234"/>
      <c r="D275" s="235" t="s">
        <v>135</v>
      </c>
      <c r="E275" s="236" t="s">
        <v>1</v>
      </c>
      <c r="F275" s="237" t="s">
        <v>340</v>
      </c>
      <c r="G275" s="234"/>
      <c r="H275" s="238">
        <v>1</v>
      </c>
      <c r="I275" s="239"/>
      <c r="J275" s="234"/>
      <c r="K275" s="234"/>
      <c r="L275" s="240"/>
      <c r="M275" s="241"/>
      <c r="N275" s="242"/>
      <c r="O275" s="242"/>
      <c r="P275" s="242"/>
      <c r="Q275" s="242"/>
      <c r="R275" s="242"/>
      <c r="S275" s="242"/>
      <c r="T275" s="24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4" t="s">
        <v>135</v>
      </c>
      <c r="AU275" s="244" t="s">
        <v>88</v>
      </c>
      <c r="AV275" s="13" t="s">
        <v>88</v>
      </c>
      <c r="AW275" s="13" t="s">
        <v>34</v>
      </c>
      <c r="AX275" s="13" t="s">
        <v>86</v>
      </c>
      <c r="AY275" s="244" t="s">
        <v>127</v>
      </c>
    </row>
    <row r="276" s="2" customFormat="1" ht="16.5" customHeight="1">
      <c r="A276" s="38"/>
      <c r="B276" s="39"/>
      <c r="C276" s="260" t="s">
        <v>396</v>
      </c>
      <c r="D276" s="260" t="s">
        <v>267</v>
      </c>
      <c r="E276" s="261" t="s">
        <v>397</v>
      </c>
      <c r="F276" s="262" t="s">
        <v>398</v>
      </c>
      <c r="G276" s="263" t="s">
        <v>326</v>
      </c>
      <c r="H276" s="264">
        <v>1</v>
      </c>
      <c r="I276" s="265"/>
      <c r="J276" s="266">
        <f>ROUND(I276*H276,2)</f>
        <v>0</v>
      </c>
      <c r="K276" s="267"/>
      <c r="L276" s="268"/>
      <c r="M276" s="269" t="s">
        <v>1</v>
      </c>
      <c r="N276" s="270" t="s">
        <v>43</v>
      </c>
      <c r="O276" s="91"/>
      <c r="P276" s="229">
        <f>O276*H276</f>
        <v>0</v>
      </c>
      <c r="Q276" s="229">
        <v>0.029499999999999998</v>
      </c>
      <c r="R276" s="229">
        <f>Q276*H276</f>
        <v>0.029499999999999998</v>
      </c>
      <c r="S276" s="229">
        <v>0</v>
      </c>
      <c r="T276" s="230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1" t="s">
        <v>174</v>
      </c>
      <c r="AT276" s="231" t="s">
        <v>267</v>
      </c>
      <c r="AU276" s="231" t="s">
        <v>88</v>
      </c>
      <c r="AY276" s="17" t="s">
        <v>127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7" t="s">
        <v>86</v>
      </c>
      <c r="BK276" s="232">
        <f>ROUND(I276*H276,2)</f>
        <v>0</v>
      </c>
      <c r="BL276" s="17" t="s">
        <v>133</v>
      </c>
      <c r="BM276" s="231" t="s">
        <v>399</v>
      </c>
    </row>
    <row r="277" s="2" customFormat="1" ht="24.15" customHeight="1">
      <c r="A277" s="38"/>
      <c r="B277" s="39"/>
      <c r="C277" s="219" t="s">
        <v>400</v>
      </c>
      <c r="D277" s="219" t="s">
        <v>129</v>
      </c>
      <c r="E277" s="220" t="s">
        <v>401</v>
      </c>
      <c r="F277" s="221" t="s">
        <v>402</v>
      </c>
      <c r="G277" s="222" t="s">
        <v>326</v>
      </c>
      <c r="H277" s="223">
        <v>10</v>
      </c>
      <c r="I277" s="224"/>
      <c r="J277" s="225">
        <f>ROUND(I277*H277,2)</f>
        <v>0</v>
      </c>
      <c r="K277" s="226"/>
      <c r="L277" s="44"/>
      <c r="M277" s="227" t="s">
        <v>1</v>
      </c>
      <c r="N277" s="228" t="s">
        <v>43</v>
      </c>
      <c r="O277" s="91"/>
      <c r="P277" s="229">
        <f>O277*H277</f>
        <v>0</v>
      </c>
      <c r="Q277" s="229">
        <v>0.00016000000000000001</v>
      </c>
      <c r="R277" s="229">
        <f>Q277*H277</f>
        <v>0.0016000000000000001</v>
      </c>
      <c r="S277" s="229">
        <v>0</v>
      </c>
      <c r="T277" s="230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31" t="s">
        <v>133</v>
      </c>
      <c r="AT277" s="231" t="s">
        <v>129</v>
      </c>
      <c r="AU277" s="231" t="s">
        <v>88</v>
      </c>
      <c r="AY277" s="17" t="s">
        <v>127</v>
      </c>
      <c r="BE277" s="232">
        <f>IF(N277="základní",J277,0)</f>
        <v>0</v>
      </c>
      <c r="BF277" s="232">
        <f>IF(N277="snížená",J277,0)</f>
        <v>0</v>
      </c>
      <c r="BG277" s="232">
        <f>IF(N277="zákl. přenesená",J277,0)</f>
        <v>0</v>
      </c>
      <c r="BH277" s="232">
        <f>IF(N277="sníž. přenesená",J277,0)</f>
        <v>0</v>
      </c>
      <c r="BI277" s="232">
        <f>IF(N277="nulová",J277,0)</f>
        <v>0</v>
      </c>
      <c r="BJ277" s="17" t="s">
        <v>86</v>
      </c>
      <c r="BK277" s="232">
        <f>ROUND(I277*H277,2)</f>
        <v>0</v>
      </c>
      <c r="BL277" s="17" t="s">
        <v>133</v>
      </c>
      <c r="BM277" s="231" t="s">
        <v>403</v>
      </c>
    </row>
    <row r="278" s="13" customFormat="1">
      <c r="A278" s="13"/>
      <c r="B278" s="233"/>
      <c r="C278" s="234"/>
      <c r="D278" s="235" t="s">
        <v>135</v>
      </c>
      <c r="E278" s="236" t="s">
        <v>1</v>
      </c>
      <c r="F278" s="237" t="s">
        <v>184</v>
      </c>
      <c r="G278" s="234"/>
      <c r="H278" s="238">
        <v>10</v>
      </c>
      <c r="I278" s="239"/>
      <c r="J278" s="234"/>
      <c r="K278" s="234"/>
      <c r="L278" s="240"/>
      <c r="M278" s="241"/>
      <c r="N278" s="242"/>
      <c r="O278" s="242"/>
      <c r="P278" s="242"/>
      <c r="Q278" s="242"/>
      <c r="R278" s="242"/>
      <c r="S278" s="242"/>
      <c r="T278" s="24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4" t="s">
        <v>135</v>
      </c>
      <c r="AU278" s="244" t="s">
        <v>88</v>
      </c>
      <c r="AV278" s="13" t="s">
        <v>88</v>
      </c>
      <c r="AW278" s="13" t="s">
        <v>34</v>
      </c>
      <c r="AX278" s="13" t="s">
        <v>86</v>
      </c>
      <c r="AY278" s="244" t="s">
        <v>127</v>
      </c>
    </row>
    <row r="279" s="2" customFormat="1" ht="16.5" customHeight="1">
      <c r="A279" s="38"/>
      <c r="B279" s="39"/>
      <c r="C279" s="219" t="s">
        <v>404</v>
      </c>
      <c r="D279" s="219" t="s">
        <v>129</v>
      </c>
      <c r="E279" s="220" t="s">
        <v>405</v>
      </c>
      <c r="F279" s="221" t="s">
        <v>406</v>
      </c>
      <c r="G279" s="222" t="s">
        <v>191</v>
      </c>
      <c r="H279" s="223">
        <v>104.2</v>
      </c>
      <c r="I279" s="224"/>
      <c r="J279" s="225">
        <f>ROUND(I279*H279,2)</f>
        <v>0</v>
      </c>
      <c r="K279" s="226"/>
      <c r="L279" s="44"/>
      <c r="M279" s="227" t="s">
        <v>1</v>
      </c>
      <c r="N279" s="228" t="s">
        <v>43</v>
      </c>
      <c r="O279" s="91"/>
      <c r="P279" s="229">
        <f>O279*H279</f>
        <v>0</v>
      </c>
      <c r="Q279" s="229">
        <v>0.00019000000000000001</v>
      </c>
      <c r="R279" s="229">
        <f>Q279*H279</f>
        <v>0.019798000000000003</v>
      </c>
      <c r="S279" s="229">
        <v>0</v>
      </c>
      <c r="T279" s="230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1" t="s">
        <v>133</v>
      </c>
      <c r="AT279" s="231" t="s">
        <v>129</v>
      </c>
      <c r="AU279" s="231" t="s">
        <v>88</v>
      </c>
      <c r="AY279" s="17" t="s">
        <v>127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7" t="s">
        <v>86</v>
      </c>
      <c r="BK279" s="232">
        <f>ROUND(I279*H279,2)</f>
        <v>0</v>
      </c>
      <c r="BL279" s="17" t="s">
        <v>133</v>
      </c>
      <c r="BM279" s="231" t="s">
        <v>407</v>
      </c>
    </row>
    <row r="280" s="13" customFormat="1">
      <c r="A280" s="13"/>
      <c r="B280" s="233"/>
      <c r="C280" s="234"/>
      <c r="D280" s="235" t="s">
        <v>135</v>
      </c>
      <c r="E280" s="236" t="s">
        <v>1</v>
      </c>
      <c r="F280" s="237" t="s">
        <v>357</v>
      </c>
      <c r="G280" s="234"/>
      <c r="H280" s="238">
        <v>104.2</v>
      </c>
      <c r="I280" s="239"/>
      <c r="J280" s="234"/>
      <c r="K280" s="234"/>
      <c r="L280" s="240"/>
      <c r="M280" s="241"/>
      <c r="N280" s="242"/>
      <c r="O280" s="242"/>
      <c r="P280" s="242"/>
      <c r="Q280" s="242"/>
      <c r="R280" s="242"/>
      <c r="S280" s="242"/>
      <c r="T280" s="24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4" t="s">
        <v>135</v>
      </c>
      <c r="AU280" s="244" t="s">
        <v>88</v>
      </c>
      <c r="AV280" s="13" t="s">
        <v>88</v>
      </c>
      <c r="AW280" s="13" t="s">
        <v>34</v>
      </c>
      <c r="AX280" s="13" t="s">
        <v>86</v>
      </c>
      <c r="AY280" s="244" t="s">
        <v>127</v>
      </c>
    </row>
    <row r="281" s="2" customFormat="1" ht="21.75" customHeight="1">
      <c r="A281" s="38"/>
      <c r="B281" s="39"/>
      <c r="C281" s="219" t="s">
        <v>408</v>
      </c>
      <c r="D281" s="219" t="s">
        <v>129</v>
      </c>
      <c r="E281" s="220" t="s">
        <v>409</v>
      </c>
      <c r="F281" s="221" t="s">
        <v>410</v>
      </c>
      <c r="G281" s="222" t="s">
        <v>191</v>
      </c>
      <c r="H281" s="223">
        <v>91.200000000000003</v>
      </c>
      <c r="I281" s="224"/>
      <c r="J281" s="225">
        <f>ROUND(I281*H281,2)</f>
        <v>0</v>
      </c>
      <c r="K281" s="226"/>
      <c r="L281" s="44"/>
      <c r="M281" s="227" t="s">
        <v>1</v>
      </c>
      <c r="N281" s="228" t="s">
        <v>43</v>
      </c>
      <c r="O281" s="91"/>
      <c r="P281" s="229">
        <f>O281*H281</f>
        <v>0</v>
      </c>
      <c r="Q281" s="229">
        <v>6.9999999999999994E-05</v>
      </c>
      <c r="R281" s="229">
        <f>Q281*H281</f>
        <v>0.0063839999999999999</v>
      </c>
      <c r="S281" s="229">
        <v>0</v>
      </c>
      <c r="T281" s="230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1" t="s">
        <v>133</v>
      </c>
      <c r="AT281" s="231" t="s">
        <v>129</v>
      </c>
      <c r="AU281" s="231" t="s">
        <v>88</v>
      </c>
      <c r="AY281" s="17" t="s">
        <v>127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7" t="s">
        <v>86</v>
      </c>
      <c r="BK281" s="232">
        <f>ROUND(I281*H281,2)</f>
        <v>0</v>
      </c>
      <c r="BL281" s="17" t="s">
        <v>133</v>
      </c>
      <c r="BM281" s="231" t="s">
        <v>411</v>
      </c>
    </row>
    <row r="282" s="13" customFormat="1">
      <c r="A282" s="13"/>
      <c r="B282" s="233"/>
      <c r="C282" s="234"/>
      <c r="D282" s="235" t="s">
        <v>135</v>
      </c>
      <c r="E282" s="236" t="s">
        <v>1</v>
      </c>
      <c r="F282" s="237" t="s">
        <v>412</v>
      </c>
      <c r="G282" s="234"/>
      <c r="H282" s="238">
        <v>91.200000000000003</v>
      </c>
      <c r="I282" s="239"/>
      <c r="J282" s="234"/>
      <c r="K282" s="234"/>
      <c r="L282" s="240"/>
      <c r="M282" s="241"/>
      <c r="N282" s="242"/>
      <c r="O282" s="242"/>
      <c r="P282" s="242"/>
      <c r="Q282" s="242"/>
      <c r="R282" s="242"/>
      <c r="S282" s="242"/>
      <c r="T282" s="24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4" t="s">
        <v>135</v>
      </c>
      <c r="AU282" s="244" t="s">
        <v>88</v>
      </c>
      <c r="AV282" s="13" t="s">
        <v>88</v>
      </c>
      <c r="AW282" s="13" t="s">
        <v>34</v>
      </c>
      <c r="AX282" s="13" t="s">
        <v>86</v>
      </c>
      <c r="AY282" s="244" t="s">
        <v>127</v>
      </c>
    </row>
    <row r="283" s="2" customFormat="1" ht="24.15" customHeight="1">
      <c r="A283" s="38"/>
      <c r="B283" s="39"/>
      <c r="C283" s="219" t="s">
        <v>413</v>
      </c>
      <c r="D283" s="219" t="s">
        <v>129</v>
      </c>
      <c r="E283" s="220" t="s">
        <v>414</v>
      </c>
      <c r="F283" s="221" t="s">
        <v>415</v>
      </c>
      <c r="G283" s="222" t="s">
        <v>375</v>
      </c>
      <c r="H283" s="223">
        <v>1</v>
      </c>
      <c r="I283" s="224"/>
      <c r="J283" s="225">
        <f>ROUND(I283*H283,2)</f>
        <v>0</v>
      </c>
      <c r="K283" s="226"/>
      <c r="L283" s="44"/>
      <c r="M283" s="227" t="s">
        <v>1</v>
      </c>
      <c r="N283" s="228" t="s">
        <v>43</v>
      </c>
      <c r="O283" s="91"/>
      <c r="P283" s="229">
        <f>O283*H283</f>
        <v>0</v>
      </c>
      <c r="Q283" s="229">
        <v>0</v>
      </c>
      <c r="R283" s="229">
        <f>Q283*H283</f>
        <v>0</v>
      </c>
      <c r="S283" s="229">
        <v>0</v>
      </c>
      <c r="T283" s="230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31" t="s">
        <v>133</v>
      </c>
      <c r="AT283" s="231" t="s">
        <v>129</v>
      </c>
      <c r="AU283" s="231" t="s">
        <v>88</v>
      </c>
      <c r="AY283" s="17" t="s">
        <v>127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7" t="s">
        <v>86</v>
      </c>
      <c r="BK283" s="232">
        <f>ROUND(I283*H283,2)</f>
        <v>0</v>
      </c>
      <c r="BL283" s="17" t="s">
        <v>133</v>
      </c>
      <c r="BM283" s="231" t="s">
        <v>416</v>
      </c>
    </row>
    <row r="284" s="13" customFormat="1">
      <c r="A284" s="13"/>
      <c r="B284" s="233"/>
      <c r="C284" s="234"/>
      <c r="D284" s="235" t="s">
        <v>135</v>
      </c>
      <c r="E284" s="236" t="s">
        <v>1</v>
      </c>
      <c r="F284" s="237" t="s">
        <v>417</v>
      </c>
      <c r="G284" s="234"/>
      <c r="H284" s="238">
        <v>1</v>
      </c>
      <c r="I284" s="239"/>
      <c r="J284" s="234"/>
      <c r="K284" s="234"/>
      <c r="L284" s="240"/>
      <c r="M284" s="241"/>
      <c r="N284" s="242"/>
      <c r="O284" s="242"/>
      <c r="P284" s="242"/>
      <c r="Q284" s="242"/>
      <c r="R284" s="242"/>
      <c r="S284" s="242"/>
      <c r="T284" s="24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4" t="s">
        <v>135</v>
      </c>
      <c r="AU284" s="244" t="s">
        <v>88</v>
      </c>
      <c r="AV284" s="13" t="s">
        <v>88</v>
      </c>
      <c r="AW284" s="13" t="s">
        <v>34</v>
      </c>
      <c r="AX284" s="13" t="s">
        <v>86</v>
      </c>
      <c r="AY284" s="244" t="s">
        <v>127</v>
      </c>
    </row>
    <row r="285" s="12" customFormat="1" ht="22.8" customHeight="1">
      <c r="A285" s="12"/>
      <c r="B285" s="203"/>
      <c r="C285" s="204"/>
      <c r="D285" s="205" t="s">
        <v>77</v>
      </c>
      <c r="E285" s="217" t="s">
        <v>179</v>
      </c>
      <c r="F285" s="217" t="s">
        <v>418</v>
      </c>
      <c r="G285" s="204"/>
      <c r="H285" s="204"/>
      <c r="I285" s="207"/>
      <c r="J285" s="218">
        <f>BK285</f>
        <v>0</v>
      </c>
      <c r="K285" s="204"/>
      <c r="L285" s="209"/>
      <c r="M285" s="210"/>
      <c r="N285" s="211"/>
      <c r="O285" s="211"/>
      <c r="P285" s="212">
        <f>SUM(P286:P292)</f>
        <v>0</v>
      </c>
      <c r="Q285" s="211"/>
      <c r="R285" s="212">
        <f>SUM(R286:R292)</f>
        <v>0.0042699999999999995</v>
      </c>
      <c r="S285" s="211"/>
      <c r="T285" s="213">
        <f>SUM(T286:T292)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214" t="s">
        <v>86</v>
      </c>
      <c r="AT285" s="215" t="s">
        <v>77</v>
      </c>
      <c r="AU285" s="215" t="s">
        <v>86</v>
      </c>
      <c r="AY285" s="214" t="s">
        <v>127</v>
      </c>
      <c r="BK285" s="216">
        <f>SUM(BK286:BK292)</f>
        <v>0</v>
      </c>
    </row>
    <row r="286" s="2" customFormat="1" ht="33" customHeight="1">
      <c r="A286" s="38"/>
      <c r="B286" s="39"/>
      <c r="C286" s="219" t="s">
        <v>419</v>
      </c>
      <c r="D286" s="219" t="s">
        <v>129</v>
      </c>
      <c r="E286" s="220" t="s">
        <v>420</v>
      </c>
      <c r="F286" s="221" t="s">
        <v>421</v>
      </c>
      <c r="G286" s="222" t="s">
        <v>191</v>
      </c>
      <c r="H286" s="223">
        <v>7</v>
      </c>
      <c r="I286" s="224"/>
      <c r="J286" s="225">
        <f>ROUND(I286*H286,2)</f>
        <v>0</v>
      </c>
      <c r="K286" s="226"/>
      <c r="L286" s="44"/>
      <c r="M286" s="227" t="s">
        <v>1</v>
      </c>
      <c r="N286" s="228" t="s">
        <v>43</v>
      </c>
      <c r="O286" s="91"/>
      <c r="P286" s="229">
        <f>O286*H286</f>
        <v>0</v>
      </c>
      <c r="Q286" s="229">
        <v>0.00060999999999999997</v>
      </c>
      <c r="R286" s="229">
        <f>Q286*H286</f>
        <v>0.0042699999999999995</v>
      </c>
      <c r="S286" s="229">
        <v>0</v>
      </c>
      <c r="T286" s="230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31" t="s">
        <v>133</v>
      </c>
      <c r="AT286" s="231" t="s">
        <v>129</v>
      </c>
      <c r="AU286" s="231" t="s">
        <v>88</v>
      </c>
      <c r="AY286" s="17" t="s">
        <v>127</v>
      </c>
      <c r="BE286" s="232">
        <f>IF(N286="základní",J286,0)</f>
        <v>0</v>
      </c>
      <c r="BF286" s="232">
        <f>IF(N286="snížená",J286,0)</f>
        <v>0</v>
      </c>
      <c r="BG286" s="232">
        <f>IF(N286="zákl. přenesená",J286,0)</f>
        <v>0</v>
      </c>
      <c r="BH286" s="232">
        <f>IF(N286="sníž. přenesená",J286,0)</f>
        <v>0</v>
      </c>
      <c r="BI286" s="232">
        <f>IF(N286="nulová",J286,0)</f>
        <v>0</v>
      </c>
      <c r="BJ286" s="17" t="s">
        <v>86</v>
      </c>
      <c r="BK286" s="232">
        <f>ROUND(I286*H286,2)</f>
        <v>0</v>
      </c>
      <c r="BL286" s="17" t="s">
        <v>133</v>
      </c>
      <c r="BM286" s="231" t="s">
        <v>422</v>
      </c>
    </row>
    <row r="287" s="13" customFormat="1">
      <c r="A287" s="13"/>
      <c r="B287" s="233"/>
      <c r="C287" s="234"/>
      <c r="D287" s="235" t="s">
        <v>135</v>
      </c>
      <c r="E287" s="236" t="s">
        <v>1</v>
      </c>
      <c r="F287" s="237" t="s">
        <v>423</v>
      </c>
      <c r="G287" s="234"/>
      <c r="H287" s="238">
        <v>7</v>
      </c>
      <c r="I287" s="239"/>
      <c r="J287" s="234"/>
      <c r="K287" s="234"/>
      <c r="L287" s="240"/>
      <c r="M287" s="241"/>
      <c r="N287" s="242"/>
      <c r="O287" s="242"/>
      <c r="P287" s="242"/>
      <c r="Q287" s="242"/>
      <c r="R287" s="242"/>
      <c r="S287" s="242"/>
      <c r="T287" s="24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4" t="s">
        <v>135</v>
      </c>
      <c r="AU287" s="244" t="s">
        <v>88</v>
      </c>
      <c r="AV287" s="13" t="s">
        <v>88</v>
      </c>
      <c r="AW287" s="13" t="s">
        <v>34</v>
      </c>
      <c r="AX287" s="13" t="s">
        <v>86</v>
      </c>
      <c r="AY287" s="244" t="s">
        <v>127</v>
      </c>
    </row>
    <row r="288" s="2" customFormat="1" ht="24.15" customHeight="1">
      <c r="A288" s="38"/>
      <c r="B288" s="39"/>
      <c r="C288" s="219" t="s">
        <v>424</v>
      </c>
      <c r="D288" s="219" t="s">
        <v>129</v>
      </c>
      <c r="E288" s="220" t="s">
        <v>425</v>
      </c>
      <c r="F288" s="221" t="s">
        <v>426</v>
      </c>
      <c r="G288" s="222" t="s">
        <v>191</v>
      </c>
      <c r="H288" s="223">
        <v>7</v>
      </c>
      <c r="I288" s="224"/>
      <c r="J288" s="225">
        <f>ROUND(I288*H288,2)</f>
        <v>0</v>
      </c>
      <c r="K288" s="226"/>
      <c r="L288" s="44"/>
      <c r="M288" s="227" t="s">
        <v>1</v>
      </c>
      <c r="N288" s="228" t="s">
        <v>43</v>
      </c>
      <c r="O288" s="91"/>
      <c r="P288" s="229">
        <f>O288*H288</f>
        <v>0</v>
      </c>
      <c r="Q288" s="229">
        <v>0</v>
      </c>
      <c r="R288" s="229">
        <f>Q288*H288</f>
        <v>0</v>
      </c>
      <c r="S288" s="229">
        <v>0</v>
      </c>
      <c r="T288" s="230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1" t="s">
        <v>133</v>
      </c>
      <c r="AT288" s="231" t="s">
        <v>129</v>
      </c>
      <c r="AU288" s="231" t="s">
        <v>88</v>
      </c>
      <c r="AY288" s="17" t="s">
        <v>127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7" t="s">
        <v>86</v>
      </c>
      <c r="BK288" s="232">
        <f>ROUND(I288*H288,2)</f>
        <v>0</v>
      </c>
      <c r="BL288" s="17" t="s">
        <v>133</v>
      </c>
      <c r="BM288" s="231" t="s">
        <v>427</v>
      </c>
    </row>
    <row r="289" s="13" customFormat="1">
      <c r="A289" s="13"/>
      <c r="B289" s="233"/>
      <c r="C289" s="234"/>
      <c r="D289" s="235" t="s">
        <v>135</v>
      </c>
      <c r="E289" s="236" t="s">
        <v>1</v>
      </c>
      <c r="F289" s="237" t="s">
        <v>423</v>
      </c>
      <c r="G289" s="234"/>
      <c r="H289" s="238">
        <v>7</v>
      </c>
      <c r="I289" s="239"/>
      <c r="J289" s="234"/>
      <c r="K289" s="234"/>
      <c r="L289" s="240"/>
      <c r="M289" s="241"/>
      <c r="N289" s="242"/>
      <c r="O289" s="242"/>
      <c r="P289" s="242"/>
      <c r="Q289" s="242"/>
      <c r="R289" s="242"/>
      <c r="S289" s="242"/>
      <c r="T289" s="24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4" t="s">
        <v>135</v>
      </c>
      <c r="AU289" s="244" t="s">
        <v>88</v>
      </c>
      <c r="AV289" s="13" t="s">
        <v>88</v>
      </c>
      <c r="AW289" s="13" t="s">
        <v>34</v>
      </c>
      <c r="AX289" s="13" t="s">
        <v>86</v>
      </c>
      <c r="AY289" s="244" t="s">
        <v>127</v>
      </c>
    </row>
    <row r="290" s="2" customFormat="1" ht="21.75" customHeight="1">
      <c r="A290" s="38"/>
      <c r="B290" s="39"/>
      <c r="C290" s="219" t="s">
        <v>428</v>
      </c>
      <c r="D290" s="219" t="s">
        <v>129</v>
      </c>
      <c r="E290" s="220" t="s">
        <v>429</v>
      </c>
      <c r="F290" s="221" t="s">
        <v>430</v>
      </c>
      <c r="G290" s="222" t="s">
        <v>154</v>
      </c>
      <c r="H290" s="223">
        <v>8.7769999999999992</v>
      </c>
      <c r="I290" s="224"/>
      <c r="J290" s="225">
        <f>ROUND(I290*H290,2)</f>
        <v>0</v>
      </c>
      <c r="K290" s="226"/>
      <c r="L290" s="44"/>
      <c r="M290" s="227" t="s">
        <v>1</v>
      </c>
      <c r="N290" s="228" t="s">
        <v>43</v>
      </c>
      <c r="O290" s="91"/>
      <c r="P290" s="229">
        <f>O290*H290</f>
        <v>0</v>
      </c>
      <c r="Q290" s="229">
        <v>0</v>
      </c>
      <c r="R290" s="229">
        <f>Q290*H290</f>
        <v>0</v>
      </c>
      <c r="S290" s="229">
        <v>0</v>
      </c>
      <c r="T290" s="230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31" t="s">
        <v>133</v>
      </c>
      <c r="AT290" s="231" t="s">
        <v>129</v>
      </c>
      <c r="AU290" s="231" t="s">
        <v>88</v>
      </c>
      <c r="AY290" s="17" t="s">
        <v>127</v>
      </c>
      <c r="BE290" s="232">
        <f>IF(N290="základní",J290,0)</f>
        <v>0</v>
      </c>
      <c r="BF290" s="232">
        <f>IF(N290="snížená",J290,0)</f>
        <v>0</v>
      </c>
      <c r="BG290" s="232">
        <f>IF(N290="zákl. přenesená",J290,0)</f>
        <v>0</v>
      </c>
      <c r="BH290" s="232">
        <f>IF(N290="sníž. přenesená",J290,0)</f>
        <v>0</v>
      </c>
      <c r="BI290" s="232">
        <f>IF(N290="nulová",J290,0)</f>
        <v>0</v>
      </c>
      <c r="BJ290" s="17" t="s">
        <v>86</v>
      </c>
      <c r="BK290" s="232">
        <f>ROUND(I290*H290,2)</f>
        <v>0</v>
      </c>
      <c r="BL290" s="17" t="s">
        <v>133</v>
      </c>
      <c r="BM290" s="231" t="s">
        <v>431</v>
      </c>
    </row>
    <row r="291" s="13" customFormat="1">
      <c r="A291" s="13"/>
      <c r="B291" s="233"/>
      <c r="C291" s="234"/>
      <c r="D291" s="235" t="s">
        <v>135</v>
      </c>
      <c r="E291" s="236" t="s">
        <v>1</v>
      </c>
      <c r="F291" s="237" t="s">
        <v>432</v>
      </c>
      <c r="G291" s="234"/>
      <c r="H291" s="238">
        <v>8.7769999999999992</v>
      </c>
      <c r="I291" s="239"/>
      <c r="J291" s="234"/>
      <c r="K291" s="234"/>
      <c r="L291" s="240"/>
      <c r="M291" s="241"/>
      <c r="N291" s="242"/>
      <c r="O291" s="242"/>
      <c r="P291" s="242"/>
      <c r="Q291" s="242"/>
      <c r="R291" s="242"/>
      <c r="S291" s="242"/>
      <c r="T291" s="24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4" t="s">
        <v>135</v>
      </c>
      <c r="AU291" s="244" t="s">
        <v>88</v>
      </c>
      <c r="AV291" s="13" t="s">
        <v>88</v>
      </c>
      <c r="AW291" s="13" t="s">
        <v>34</v>
      </c>
      <c r="AX291" s="13" t="s">
        <v>86</v>
      </c>
      <c r="AY291" s="244" t="s">
        <v>127</v>
      </c>
    </row>
    <row r="292" s="2" customFormat="1" ht="16.5" customHeight="1">
      <c r="A292" s="38"/>
      <c r="B292" s="39"/>
      <c r="C292" s="260" t="s">
        <v>433</v>
      </c>
      <c r="D292" s="260" t="s">
        <v>267</v>
      </c>
      <c r="E292" s="261" t="s">
        <v>434</v>
      </c>
      <c r="F292" s="262" t="s">
        <v>435</v>
      </c>
      <c r="G292" s="263" t="s">
        <v>154</v>
      </c>
      <c r="H292" s="264">
        <v>8.7769999999999992</v>
      </c>
      <c r="I292" s="265"/>
      <c r="J292" s="266">
        <f>ROUND(I292*H292,2)</f>
        <v>0</v>
      </c>
      <c r="K292" s="267"/>
      <c r="L292" s="268"/>
      <c r="M292" s="269" t="s">
        <v>1</v>
      </c>
      <c r="N292" s="270" t="s">
        <v>43</v>
      </c>
      <c r="O292" s="91"/>
      <c r="P292" s="229">
        <f>O292*H292</f>
        <v>0</v>
      </c>
      <c r="Q292" s="229">
        <v>0</v>
      </c>
      <c r="R292" s="229">
        <f>Q292*H292</f>
        <v>0</v>
      </c>
      <c r="S292" s="229">
        <v>0</v>
      </c>
      <c r="T292" s="230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1" t="s">
        <v>174</v>
      </c>
      <c r="AT292" s="231" t="s">
        <v>267</v>
      </c>
      <c r="AU292" s="231" t="s">
        <v>88</v>
      </c>
      <c r="AY292" s="17" t="s">
        <v>127</v>
      </c>
      <c r="BE292" s="232">
        <f>IF(N292="základní",J292,0)</f>
        <v>0</v>
      </c>
      <c r="BF292" s="232">
        <f>IF(N292="snížená",J292,0)</f>
        <v>0</v>
      </c>
      <c r="BG292" s="232">
        <f>IF(N292="zákl. přenesená",J292,0)</f>
        <v>0</v>
      </c>
      <c r="BH292" s="232">
        <f>IF(N292="sníž. přenesená",J292,0)</f>
        <v>0</v>
      </c>
      <c r="BI292" s="232">
        <f>IF(N292="nulová",J292,0)</f>
        <v>0</v>
      </c>
      <c r="BJ292" s="17" t="s">
        <v>86</v>
      </c>
      <c r="BK292" s="232">
        <f>ROUND(I292*H292,2)</f>
        <v>0</v>
      </c>
      <c r="BL292" s="17" t="s">
        <v>133</v>
      </c>
      <c r="BM292" s="231" t="s">
        <v>436</v>
      </c>
    </row>
    <row r="293" s="12" customFormat="1" ht="22.8" customHeight="1">
      <c r="A293" s="12"/>
      <c r="B293" s="203"/>
      <c r="C293" s="204"/>
      <c r="D293" s="205" t="s">
        <v>77</v>
      </c>
      <c r="E293" s="217" t="s">
        <v>437</v>
      </c>
      <c r="F293" s="217" t="s">
        <v>438</v>
      </c>
      <c r="G293" s="204"/>
      <c r="H293" s="204"/>
      <c r="I293" s="207"/>
      <c r="J293" s="218">
        <f>BK293</f>
        <v>0</v>
      </c>
      <c r="K293" s="204"/>
      <c r="L293" s="209"/>
      <c r="M293" s="210"/>
      <c r="N293" s="211"/>
      <c r="O293" s="211"/>
      <c r="P293" s="212">
        <f>SUM(P294:P301)</f>
        <v>0</v>
      </c>
      <c r="Q293" s="211"/>
      <c r="R293" s="212">
        <f>SUM(R294:R301)</f>
        <v>0</v>
      </c>
      <c r="S293" s="211"/>
      <c r="T293" s="213">
        <f>SUM(T294:T301)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14" t="s">
        <v>86</v>
      </c>
      <c r="AT293" s="215" t="s">
        <v>77</v>
      </c>
      <c r="AU293" s="215" t="s">
        <v>86</v>
      </c>
      <c r="AY293" s="214" t="s">
        <v>127</v>
      </c>
      <c r="BK293" s="216">
        <f>SUM(BK294:BK301)</f>
        <v>0</v>
      </c>
    </row>
    <row r="294" s="2" customFormat="1" ht="44.25" customHeight="1">
      <c r="A294" s="38"/>
      <c r="B294" s="39"/>
      <c r="C294" s="219" t="s">
        <v>439</v>
      </c>
      <c r="D294" s="219" t="s">
        <v>129</v>
      </c>
      <c r="E294" s="220" t="s">
        <v>440</v>
      </c>
      <c r="F294" s="221" t="s">
        <v>441</v>
      </c>
      <c r="G294" s="222" t="s">
        <v>243</v>
      </c>
      <c r="H294" s="223">
        <v>1.45</v>
      </c>
      <c r="I294" s="224"/>
      <c r="J294" s="225">
        <f>ROUND(I294*H294,2)</f>
        <v>0</v>
      </c>
      <c r="K294" s="226"/>
      <c r="L294" s="44"/>
      <c r="M294" s="227" t="s">
        <v>1</v>
      </c>
      <c r="N294" s="228" t="s">
        <v>43</v>
      </c>
      <c r="O294" s="91"/>
      <c r="P294" s="229">
        <f>O294*H294</f>
        <v>0</v>
      </c>
      <c r="Q294" s="229">
        <v>0</v>
      </c>
      <c r="R294" s="229">
        <f>Q294*H294</f>
        <v>0</v>
      </c>
      <c r="S294" s="229">
        <v>0</v>
      </c>
      <c r="T294" s="230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31" t="s">
        <v>133</v>
      </c>
      <c r="AT294" s="231" t="s">
        <v>129</v>
      </c>
      <c r="AU294" s="231" t="s">
        <v>88</v>
      </c>
      <c r="AY294" s="17" t="s">
        <v>127</v>
      </c>
      <c r="BE294" s="232">
        <f>IF(N294="základní",J294,0)</f>
        <v>0</v>
      </c>
      <c r="BF294" s="232">
        <f>IF(N294="snížená",J294,0)</f>
        <v>0</v>
      </c>
      <c r="BG294" s="232">
        <f>IF(N294="zákl. přenesená",J294,0)</f>
        <v>0</v>
      </c>
      <c r="BH294" s="232">
        <f>IF(N294="sníž. přenesená",J294,0)</f>
        <v>0</v>
      </c>
      <c r="BI294" s="232">
        <f>IF(N294="nulová",J294,0)</f>
        <v>0</v>
      </c>
      <c r="BJ294" s="17" t="s">
        <v>86</v>
      </c>
      <c r="BK294" s="232">
        <f>ROUND(I294*H294,2)</f>
        <v>0</v>
      </c>
      <c r="BL294" s="17" t="s">
        <v>133</v>
      </c>
      <c r="BM294" s="231" t="s">
        <v>442</v>
      </c>
    </row>
    <row r="295" s="13" customFormat="1">
      <c r="A295" s="13"/>
      <c r="B295" s="233"/>
      <c r="C295" s="234"/>
      <c r="D295" s="235" t="s">
        <v>135</v>
      </c>
      <c r="E295" s="236" t="s">
        <v>1</v>
      </c>
      <c r="F295" s="237" t="s">
        <v>443</v>
      </c>
      <c r="G295" s="234"/>
      <c r="H295" s="238">
        <v>1.45</v>
      </c>
      <c r="I295" s="239"/>
      <c r="J295" s="234"/>
      <c r="K295" s="234"/>
      <c r="L295" s="240"/>
      <c r="M295" s="241"/>
      <c r="N295" s="242"/>
      <c r="O295" s="242"/>
      <c r="P295" s="242"/>
      <c r="Q295" s="242"/>
      <c r="R295" s="242"/>
      <c r="S295" s="242"/>
      <c r="T295" s="24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4" t="s">
        <v>135</v>
      </c>
      <c r="AU295" s="244" t="s">
        <v>88</v>
      </c>
      <c r="AV295" s="13" t="s">
        <v>88</v>
      </c>
      <c r="AW295" s="13" t="s">
        <v>34</v>
      </c>
      <c r="AX295" s="13" t="s">
        <v>86</v>
      </c>
      <c r="AY295" s="244" t="s">
        <v>127</v>
      </c>
    </row>
    <row r="296" s="2" customFormat="1" ht="44.25" customHeight="1">
      <c r="A296" s="38"/>
      <c r="B296" s="39"/>
      <c r="C296" s="219" t="s">
        <v>444</v>
      </c>
      <c r="D296" s="219" t="s">
        <v>129</v>
      </c>
      <c r="E296" s="220" t="s">
        <v>445</v>
      </c>
      <c r="F296" s="221" t="s">
        <v>446</v>
      </c>
      <c r="G296" s="222" t="s">
        <v>243</v>
      </c>
      <c r="H296" s="223">
        <v>1.1000000000000001</v>
      </c>
      <c r="I296" s="224"/>
      <c r="J296" s="225">
        <f>ROUND(I296*H296,2)</f>
        <v>0</v>
      </c>
      <c r="K296" s="226"/>
      <c r="L296" s="44"/>
      <c r="M296" s="227" t="s">
        <v>1</v>
      </c>
      <c r="N296" s="228" t="s">
        <v>43</v>
      </c>
      <c r="O296" s="91"/>
      <c r="P296" s="229">
        <f>O296*H296</f>
        <v>0</v>
      </c>
      <c r="Q296" s="229">
        <v>0</v>
      </c>
      <c r="R296" s="229">
        <f>Q296*H296</f>
        <v>0</v>
      </c>
      <c r="S296" s="229">
        <v>0</v>
      </c>
      <c r="T296" s="230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1" t="s">
        <v>133</v>
      </c>
      <c r="AT296" s="231" t="s">
        <v>129</v>
      </c>
      <c r="AU296" s="231" t="s">
        <v>88</v>
      </c>
      <c r="AY296" s="17" t="s">
        <v>127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7" t="s">
        <v>86</v>
      </c>
      <c r="BK296" s="232">
        <f>ROUND(I296*H296,2)</f>
        <v>0</v>
      </c>
      <c r="BL296" s="17" t="s">
        <v>133</v>
      </c>
      <c r="BM296" s="231" t="s">
        <v>447</v>
      </c>
    </row>
    <row r="297" s="13" customFormat="1">
      <c r="A297" s="13"/>
      <c r="B297" s="233"/>
      <c r="C297" s="234"/>
      <c r="D297" s="235" t="s">
        <v>135</v>
      </c>
      <c r="E297" s="236" t="s">
        <v>1</v>
      </c>
      <c r="F297" s="237" t="s">
        <v>448</v>
      </c>
      <c r="G297" s="234"/>
      <c r="H297" s="238">
        <v>1.1000000000000001</v>
      </c>
      <c r="I297" s="239"/>
      <c r="J297" s="234"/>
      <c r="K297" s="234"/>
      <c r="L297" s="240"/>
      <c r="M297" s="241"/>
      <c r="N297" s="242"/>
      <c r="O297" s="242"/>
      <c r="P297" s="242"/>
      <c r="Q297" s="242"/>
      <c r="R297" s="242"/>
      <c r="S297" s="242"/>
      <c r="T297" s="24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4" t="s">
        <v>135</v>
      </c>
      <c r="AU297" s="244" t="s">
        <v>88</v>
      </c>
      <c r="AV297" s="13" t="s">
        <v>88</v>
      </c>
      <c r="AW297" s="13" t="s">
        <v>34</v>
      </c>
      <c r="AX297" s="13" t="s">
        <v>86</v>
      </c>
      <c r="AY297" s="244" t="s">
        <v>127</v>
      </c>
    </row>
    <row r="298" s="2" customFormat="1" ht="24.15" customHeight="1">
      <c r="A298" s="38"/>
      <c r="B298" s="39"/>
      <c r="C298" s="219" t="s">
        <v>449</v>
      </c>
      <c r="D298" s="219" t="s">
        <v>129</v>
      </c>
      <c r="E298" s="220" t="s">
        <v>450</v>
      </c>
      <c r="F298" s="221" t="s">
        <v>451</v>
      </c>
      <c r="G298" s="222" t="s">
        <v>243</v>
      </c>
      <c r="H298" s="223">
        <v>2.5499999999999998</v>
      </c>
      <c r="I298" s="224"/>
      <c r="J298" s="225">
        <f>ROUND(I298*H298,2)</f>
        <v>0</v>
      </c>
      <c r="K298" s="226"/>
      <c r="L298" s="44"/>
      <c r="M298" s="227" t="s">
        <v>1</v>
      </c>
      <c r="N298" s="228" t="s">
        <v>43</v>
      </c>
      <c r="O298" s="91"/>
      <c r="P298" s="229">
        <f>O298*H298</f>
        <v>0</v>
      </c>
      <c r="Q298" s="229">
        <v>0</v>
      </c>
      <c r="R298" s="229">
        <f>Q298*H298</f>
        <v>0</v>
      </c>
      <c r="S298" s="229">
        <v>0</v>
      </c>
      <c r="T298" s="230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31" t="s">
        <v>133</v>
      </c>
      <c r="AT298" s="231" t="s">
        <v>129</v>
      </c>
      <c r="AU298" s="231" t="s">
        <v>88</v>
      </c>
      <c r="AY298" s="17" t="s">
        <v>127</v>
      </c>
      <c r="BE298" s="232">
        <f>IF(N298="základní",J298,0)</f>
        <v>0</v>
      </c>
      <c r="BF298" s="232">
        <f>IF(N298="snížená",J298,0)</f>
        <v>0</v>
      </c>
      <c r="BG298" s="232">
        <f>IF(N298="zákl. přenesená",J298,0)</f>
        <v>0</v>
      </c>
      <c r="BH298" s="232">
        <f>IF(N298="sníž. přenesená",J298,0)</f>
        <v>0</v>
      </c>
      <c r="BI298" s="232">
        <f>IF(N298="nulová",J298,0)</f>
        <v>0</v>
      </c>
      <c r="BJ298" s="17" t="s">
        <v>86</v>
      </c>
      <c r="BK298" s="232">
        <f>ROUND(I298*H298,2)</f>
        <v>0</v>
      </c>
      <c r="BL298" s="17" t="s">
        <v>133</v>
      </c>
      <c r="BM298" s="231" t="s">
        <v>452</v>
      </c>
    </row>
    <row r="299" s="13" customFormat="1">
      <c r="A299" s="13"/>
      <c r="B299" s="233"/>
      <c r="C299" s="234"/>
      <c r="D299" s="235" t="s">
        <v>135</v>
      </c>
      <c r="E299" s="236" t="s">
        <v>1</v>
      </c>
      <c r="F299" s="237" t="s">
        <v>453</v>
      </c>
      <c r="G299" s="234"/>
      <c r="H299" s="238">
        <v>1.45</v>
      </c>
      <c r="I299" s="239"/>
      <c r="J299" s="234"/>
      <c r="K299" s="234"/>
      <c r="L299" s="240"/>
      <c r="M299" s="241"/>
      <c r="N299" s="242"/>
      <c r="O299" s="242"/>
      <c r="P299" s="242"/>
      <c r="Q299" s="242"/>
      <c r="R299" s="242"/>
      <c r="S299" s="242"/>
      <c r="T299" s="24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4" t="s">
        <v>135</v>
      </c>
      <c r="AU299" s="244" t="s">
        <v>88</v>
      </c>
      <c r="AV299" s="13" t="s">
        <v>88</v>
      </c>
      <c r="AW299" s="13" t="s">
        <v>34</v>
      </c>
      <c r="AX299" s="13" t="s">
        <v>78</v>
      </c>
      <c r="AY299" s="244" t="s">
        <v>127</v>
      </c>
    </row>
    <row r="300" s="13" customFormat="1">
      <c r="A300" s="13"/>
      <c r="B300" s="233"/>
      <c r="C300" s="234"/>
      <c r="D300" s="235" t="s">
        <v>135</v>
      </c>
      <c r="E300" s="236" t="s">
        <v>1</v>
      </c>
      <c r="F300" s="237" t="s">
        <v>454</v>
      </c>
      <c r="G300" s="234"/>
      <c r="H300" s="238">
        <v>1.1000000000000001</v>
      </c>
      <c r="I300" s="239"/>
      <c r="J300" s="234"/>
      <c r="K300" s="234"/>
      <c r="L300" s="240"/>
      <c r="M300" s="241"/>
      <c r="N300" s="242"/>
      <c r="O300" s="242"/>
      <c r="P300" s="242"/>
      <c r="Q300" s="242"/>
      <c r="R300" s="242"/>
      <c r="S300" s="242"/>
      <c r="T300" s="24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4" t="s">
        <v>135</v>
      </c>
      <c r="AU300" s="244" t="s">
        <v>88</v>
      </c>
      <c r="AV300" s="13" t="s">
        <v>88</v>
      </c>
      <c r="AW300" s="13" t="s">
        <v>34</v>
      </c>
      <c r="AX300" s="13" t="s">
        <v>78</v>
      </c>
      <c r="AY300" s="244" t="s">
        <v>127</v>
      </c>
    </row>
    <row r="301" s="14" customFormat="1">
      <c r="A301" s="14"/>
      <c r="B301" s="249"/>
      <c r="C301" s="250"/>
      <c r="D301" s="235" t="s">
        <v>135</v>
      </c>
      <c r="E301" s="251" t="s">
        <v>1</v>
      </c>
      <c r="F301" s="252" t="s">
        <v>160</v>
      </c>
      <c r="G301" s="250"/>
      <c r="H301" s="253">
        <v>2.5499999999999998</v>
      </c>
      <c r="I301" s="254"/>
      <c r="J301" s="250"/>
      <c r="K301" s="250"/>
      <c r="L301" s="255"/>
      <c r="M301" s="256"/>
      <c r="N301" s="257"/>
      <c r="O301" s="257"/>
      <c r="P301" s="257"/>
      <c r="Q301" s="257"/>
      <c r="R301" s="257"/>
      <c r="S301" s="257"/>
      <c r="T301" s="258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9" t="s">
        <v>135</v>
      </c>
      <c r="AU301" s="259" t="s">
        <v>88</v>
      </c>
      <c r="AV301" s="14" t="s">
        <v>133</v>
      </c>
      <c r="AW301" s="14" t="s">
        <v>34</v>
      </c>
      <c r="AX301" s="14" t="s">
        <v>86</v>
      </c>
      <c r="AY301" s="259" t="s">
        <v>127</v>
      </c>
    </row>
    <row r="302" s="12" customFormat="1" ht="22.8" customHeight="1">
      <c r="A302" s="12"/>
      <c r="B302" s="203"/>
      <c r="C302" s="204"/>
      <c r="D302" s="205" t="s">
        <v>77</v>
      </c>
      <c r="E302" s="217" t="s">
        <v>455</v>
      </c>
      <c r="F302" s="217" t="s">
        <v>456</v>
      </c>
      <c r="G302" s="204"/>
      <c r="H302" s="204"/>
      <c r="I302" s="207"/>
      <c r="J302" s="218">
        <f>BK302</f>
        <v>0</v>
      </c>
      <c r="K302" s="204"/>
      <c r="L302" s="209"/>
      <c r="M302" s="210"/>
      <c r="N302" s="211"/>
      <c r="O302" s="211"/>
      <c r="P302" s="212">
        <f>P303</f>
        <v>0</v>
      </c>
      <c r="Q302" s="211"/>
      <c r="R302" s="212">
        <f>R303</f>
        <v>0</v>
      </c>
      <c r="S302" s="211"/>
      <c r="T302" s="213">
        <f>T303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14" t="s">
        <v>86</v>
      </c>
      <c r="AT302" s="215" t="s">
        <v>77</v>
      </c>
      <c r="AU302" s="215" t="s">
        <v>86</v>
      </c>
      <c r="AY302" s="214" t="s">
        <v>127</v>
      </c>
      <c r="BK302" s="216">
        <f>BK303</f>
        <v>0</v>
      </c>
    </row>
    <row r="303" s="2" customFormat="1" ht="24.15" customHeight="1">
      <c r="A303" s="38"/>
      <c r="B303" s="39"/>
      <c r="C303" s="219" t="s">
        <v>457</v>
      </c>
      <c r="D303" s="219" t="s">
        <v>129</v>
      </c>
      <c r="E303" s="220" t="s">
        <v>458</v>
      </c>
      <c r="F303" s="221" t="s">
        <v>459</v>
      </c>
      <c r="G303" s="222" t="s">
        <v>243</v>
      </c>
      <c r="H303" s="223">
        <v>4.3769999999999998</v>
      </c>
      <c r="I303" s="224"/>
      <c r="J303" s="225">
        <f>ROUND(I303*H303,2)</f>
        <v>0</v>
      </c>
      <c r="K303" s="226"/>
      <c r="L303" s="44"/>
      <c r="M303" s="281" t="s">
        <v>1</v>
      </c>
      <c r="N303" s="282" t="s">
        <v>43</v>
      </c>
      <c r="O303" s="283"/>
      <c r="P303" s="284">
        <f>O303*H303</f>
        <v>0</v>
      </c>
      <c r="Q303" s="284">
        <v>0</v>
      </c>
      <c r="R303" s="284">
        <f>Q303*H303</f>
        <v>0</v>
      </c>
      <c r="S303" s="284">
        <v>0</v>
      </c>
      <c r="T303" s="285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31" t="s">
        <v>133</v>
      </c>
      <c r="AT303" s="231" t="s">
        <v>129</v>
      </c>
      <c r="AU303" s="231" t="s">
        <v>88</v>
      </c>
      <c r="AY303" s="17" t="s">
        <v>127</v>
      </c>
      <c r="BE303" s="232">
        <f>IF(N303="základní",J303,0)</f>
        <v>0</v>
      </c>
      <c r="BF303" s="232">
        <f>IF(N303="snížená",J303,0)</f>
        <v>0</v>
      </c>
      <c r="BG303" s="232">
        <f>IF(N303="zákl. přenesená",J303,0)</f>
        <v>0</v>
      </c>
      <c r="BH303" s="232">
        <f>IF(N303="sníž. přenesená",J303,0)</f>
        <v>0</v>
      </c>
      <c r="BI303" s="232">
        <f>IF(N303="nulová",J303,0)</f>
        <v>0</v>
      </c>
      <c r="BJ303" s="17" t="s">
        <v>86</v>
      </c>
      <c r="BK303" s="232">
        <f>ROUND(I303*H303,2)</f>
        <v>0</v>
      </c>
      <c r="BL303" s="17" t="s">
        <v>133</v>
      </c>
      <c r="BM303" s="231" t="s">
        <v>460</v>
      </c>
    </row>
    <row r="304" s="2" customFormat="1" ht="6.96" customHeight="1">
      <c r="A304" s="38"/>
      <c r="B304" s="66"/>
      <c r="C304" s="67"/>
      <c r="D304" s="67"/>
      <c r="E304" s="67"/>
      <c r="F304" s="67"/>
      <c r="G304" s="67"/>
      <c r="H304" s="67"/>
      <c r="I304" s="67"/>
      <c r="J304" s="67"/>
      <c r="K304" s="67"/>
      <c r="L304" s="44"/>
      <c r="M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</row>
  </sheetData>
  <sheetProtection sheet="1" autoFilter="0" formatColumns="0" formatRows="0" objects="1" scenarios="1" spinCount="100000" saltValue="R9m/tXGAH6Oi6qB8GV2kWV7mAVMowjrHovtJ9k8hdxmJJ2muIXPC7SeRtJJhTQHO58BPS/82Byk0EjuEwohJbA==" hashValue="iku30gIvUEBnRd1gduesmjImVLQQkxSuD2+j6sfc9BEYcUx4jOvZOMc7LWKTb/xP6Xxstj9RaPG0JMWC3NGINw==" algorithmName="SHA-512" password="CC35"/>
  <autoFilter ref="C124:K303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hidden="1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hidden="1" s="1" customFormat="1" ht="24.96" customHeight="1">
      <c r="B4" s="20"/>
      <c r="D4" s="138" t="s">
        <v>95</v>
      </c>
      <c r="L4" s="20"/>
      <c r="M4" s="139" t="s">
        <v>10</v>
      </c>
      <c r="AT4" s="17" t="s">
        <v>4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140" t="s">
        <v>16</v>
      </c>
      <c r="L6" s="20"/>
    </row>
    <row r="7" hidden="1" s="1" customFormat="1" ht="16.5" customHeight="1">
      <c r="B7" s="20"/>
      <c r="E7" s="141" t="str">
        <f>'Rekapitulace stavby'!K6</f>
        <v>Hasičská zbrojnice – Dolní Jirčany, Vodovod a splašková kanalizace</v>
      </c>
      <c r="F7" s="140"/>
      <c r="G7" s="140"/>
      <c r="H7" s="140"/>
      <c r="L7" s="20"/>
    </row>
    <row r="8" hidden="1" s="2" customFormat="1" ht="12" customHeight="1">
      <c r="A8" s="38"/>
      <c r="B8" s="44"/>
      <c r="C8" s="38"/>
      <c r="D8" s="140" t="s">
        <v>96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44"/>
      <c r="C9" s="38"/>
      <c r="D9" s="38"/>
      <c r="E9" s="142" t="s">
        <v>461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10. 10. 2022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44"/>
      <c r="C17" s="38"/>
      <c r="D17" s="140" t="s">
        <v>29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44"/>
      <c r="C20" s="38"/>
      <c r="D20" s="140" t="s">
        <v>31</v>
      </c>
      <c r="E20" s="38"/>
      <c r="F20" s="38"/>
      <c r="G20" s="38"/>
      <c r="H20" s="38"/>
      <c r="I20" s="140" t="s">
        <v>25</v>
      </c>
      <c r="J20" s="143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44"/>
      <c r="C21" s="38"/>
      <c r="D21" s="38"/>
      <c r="E21" s="143" t="s">
        <v>33</v>
      </c>
      <c r="F21" s="38"/>
      <c r="G21" s="38"/>
      <c r="H21" s="38"/>
      <c r="I21" s="140" t="s">
        <v>28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44"/>
      <c r="C23" s="38"/>
      <c r="D23" s="140" t="s">
        <v>35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28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44"/>
      <c r="C26" s="38"/>
      <c r="D26" s="140" t="s">
        <v>37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hidden="1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ROUND((SUM(BE123:BE237)),  2)</f>
        <v>0</v>
      </c>
      <c r="G33" s="38"/>
      <c r="H33" s="38"/>
      <c r="I33" s="155">
        <v>0.20999999999999999</v>
      </c>
      <c r="J33" s="154">
        <f>ROUND(((SUM(BE123:BE237))*I33),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40" t="s">
        <v>44</v>
      </c>
      <c r="F34" s="154">
        <f>ROUND((SUM(BF123:BF237)),  2)</f>
        <v>0</v>
      </c>
      <c r="G34" s="38"/>
      <c r="H34" s="38"/>
      <c r="I34" s="155">
        <v>0.14999999999999999</v>
      </c>
      <c r="J34" s="154">
        <f>ROUND(((SUM(BF123:BF237))*I34),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ROUND((SUM(BG123:BG237)),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ROUND((SUM(BH123:BH237)),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ROUND((SUM(BI123:BI237)),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hidden="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98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174" t="str">
        <f>E7</f>
        <v>Hasičská zbrojnice – Dolní Jirčany, Vodovod a splašková kanalizace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12" customHeight="1">
      <c r="A86" s="38"/>
      <c r="B86" s="39"/>
      <c r="C86" s="32" t="s">
        <v>96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6.5" customHeight="1">
      <c r="A87" s="38"/>
      <c r="B87" s="39"/>
      <c r="C87" s="40"/>
      <c r="D87" s="40"/>
      <c r="E87" s="76" t="str">
        <f>E9</f>
        <v xml:space="preserve">IO 02 - Kanalizace splašková tlaková, přípojka kanalizace 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Psáry - Dolní Jirčany </v>
      </c>
      <c r="G89" s="40"/>
      <c r="H89" s="40"/>
      <c r="I89" s="32" t="s">
        <v>22</v>
      </c>
      <c r="J89" s="79" t="str">
        <f>IF(J12="","",J12)</f>
        <v>10. 10. 2022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Obec Psáry</v>
      </c>
      <c r="G91" s="40"/>
      <c r="H91" s="40"/>
      <c r="I91" s="32" t="s">
        <v>31</v>
      </c>
      <c r="J91" s="36" t="str">
        <f>E21</f>
        <v>HW PROJEKT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35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9.28" customHeight="1">
      <c r="A94" s="38"/>
      <c r="B94" s="39"/>
      <c r="C94" s="175" t="s">
        <v>99</v>
      </c>
      <c r="D94" s="176"/>
      <c r="E94" s="176"/>
      <c r="F94" s="176"/>
      <c r="G94" s="176"/>
      <c r="H94" s="176"/>
      <c r="I94" s="176"/>
      <c r="J94" s="177" t="s">
        <v>100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hidden="1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hidden="1" s="2" customFormat="1" ht="22.8" customHeight="1">
      <c r="A96" s="38"/>
      <c r="B96" s="39"/>
      <c r="C96" s="178" t="s">
        <v>101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102</v>
      </c>
    </row>
    <row r="97" hidden="1" s="9" customFormat="1" ht="24.96" customHeight="1">
      <c r="A97" s="9"/>
      <c r="B97" s="179"/>
      <c r="C97" s="180"/>
      <c r="D97" s="181" t="s">
        <v>103</v>
      </c>
      <c r="E97" s="182"/>
      <c r="F97" s="182"/>
      <c r="G97" s="182"/>
      <c r="H97" s="182"/>
      <c r="I97" s="182"/>
      <c r="J97" s="183">
        <f>J124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104</v>
      </c>
      <c r="E98" s="188"/>
      <c r="F98" s="188"/>
      <c r="G98" s="188"/>
      <c r="H98" s="188"/>
      <c r="I98" s="188"/>
      <c r="J98" s="189">
        <f>J125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5"/>
      <c r="C99" s="186"/>
      <c r="D99" s="187" t="s">
        <v>105</v>
      </c>
      <c r="E99" s="188"/>
      <c r="F99" s="188"/>
      <c r="G99" s="188"/>
      <c r="H99" s="188"/>
      <c r="I99" s="188"/>
      <c r="J99" s="189">
        <f>J176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5"/>
      <c r="C100" s="186"/>
      <c r="D100" s="187" t="s">
        <v>462</v>
      </c>
      <c r="E100" s="188"/>
      <c r="F100" s="188"/>
      <c r="G100" s="188"/>
      <c r="H100" s="188"/>
      <c r="I100" s="188"/>
      <c r="J100" s="189">
        <f>J181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5"/>
      <c r="C101" s="186"/>
      <c r="D101" s="187" t="s">
        <v>106</v>
      </c>
      <c r="E101" s="188"/>
      <c r="F101" s="188"/>
      <c r="G101" s="188"/>
      <c r="H101" s="188"/>
      <c r="I101" s="188"/>
      <c r="J101" s="189">
        <f>J189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5"/>
      <c r="C102" s="186"/>
      <c r="D102" s="187" t="s">
        <v>108</v>
      </c>
      <c r="E102" s="188"/>
      <c r="F102" s="188"/>
      <c r="G102" s="188"/>
      <c r="H102" s="188"/>
      <c r="I102" s="188"/>
      <c r="J102" s="189">
        <f>J200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5"/>
      <c r="C103" s="186"/>
      <c r="D103" s="187" t="s">
        <v>111</v>
      </c>
      <c r="E103" s="188"/>
      <c r="F103" s="188"/>
      <c r="G103" s="188"/>
      <c r="H103" s="188"/>
      <c r="I103" s="188"/>
      <c r="J103" s="189">
        <f>J236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hidden="1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hidden="1"/>
    <row r="107" hidden="1"/>
    <row r="108" hidden="1"/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112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74" t="str">
        <f>E7</f>
        <v>Hasičská zbrojnice – Dolní Jirčany, Vodovod a splašková kanalizace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96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 xml:space="preserve">IO 02 - Kanalizace splašková tlaková, přípojka kanalizace 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 xml:space="preserve">Psáry - Dolní Jirčany </v>
      </c>
      <c r="G117" s="40"/>
      <c r="H117" s="40"/>
      <c r="I117" s="32" t="s">
        <v>22</v>
      </c>
      <c r="J117" s="79" t="str">
        <f>IF(J12="","",J12)</f>
        <v>10. 10. 2022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E15</f>
        <v>Obec Psáry</v>
      </c>
      <c r="G119" s="40"/>
      <c r="H119" s="40"/>
      <c r="I119" s="32" t="s">
        <v>31</v>
      </c>
      <c r="J119" s="36" t="str">
        <f>E21</f>
        <v>HW PROJEKT s.r.o.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29</v>
      </c>
      <c r="D120" s="40"/>
      <c r="E120" s="40"/>
      <c r="F120" s="27" t="str">
        <f>IF(E18="","",E18)</f>
        <v>Vyplň údaj</v>
      </c>
      <c r="G120" s="40"/>
      <c r="H120" s="40"/>
      <c r="I120" s="32" t="s">
        <v>35</v>
      </c>
      <c r="J120" s="36" t="str">
        <f>E24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91"/>
      <c r="B122" s="192"/>
      <c r="C122" s="193" t="s">
        <v>113</v>
      </c>
      <c r="D122" s="194" t="s">
        <v>63</v>
      </c>
      <c r="E122" s="194" t="s">
        <v>59</v>
      </c>
      <c r="F122" s="194" t="s">
        <v>60</v>
      </c>
      <c r="G122" s="194" t="s">
        <v>114</v>
      </c>
      <c r="H122" s="194" t="s">
        <v>115</v>
      </c>
      <c r="I122" s="194" t="s">
        <v>116</v>
      </c>
      <c r="J122" s="195" t="s">
        <v>100</v>
      </c>
      <c r="K122" s="196" t="s">
        <v>117</v>
      </c>
      <c r="L122" s="197"/>
      <c r="M122" s="100" t="s">
        <v>1</v>
      </c>
      <c r="N122" s="101" t="s">
        <v>42</v>
      </c>
      <c r="O122" s="101" t="s">
        <v>118</v>
      </c>
      <c r="P122" s="101" t="s">
        <v>119</v>
      </c>
      <c r="Q122" s="101" t="s">
        <v>120</v>
      </c>
      <c r="R122" s="101" t="s">
        <v>121</v>
      </c>
      <c r="S122" s="101" t="s">
        <v>122</v>
      </c>
      <c r="T122" s="102" t="s">
        <v>123</v>
      </c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</row>
    <row r="123" s="2" customFormat="1" ht="22.8" customHeight="1">
      <c r="A123" s="38"/>
      <c r="B123" s="39"/>
      <c r="C123" s="107" t="s">
        <v>124</v>
      </c>
      <c r="D123" s="40"/>
      <c r="E123" s="40"/>
      <c r="F123" s="40"/>
      <c r="G123" s="40"/>
      <c r="H123" s="40"/>
      <c r="I123" s="40"/>
      <c r="J123" s="198">
        <f>BK123</f>
        <v>0</v>
      </c>
      <c r="K123" s="40"/>
      <c r="L123" s="44"/>
      <c r="M123" s="103"/>
      <c r="N123" s="199"/>
      <c r="O123" s="104"/>
      <c r="P123" s="200">
        <f>P124</f>
        <v>0</v>
      </c>
      <c r="Q123" s="104"/>
      <c r="R123" s="200">
        <f>R124</f>
        <v>2.5044928300000002</v>
      </c>
      <c r="S123" s="104"/>
      <c r="T123" s="201">
        <f>T124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77</v>
      </c>
      <c r="AU123" s="17" t="s">
        <v>102</v>
      </c>
      <c r="BK123" s="202">
        <f>BK124</f>
        <v>0</v>
      </c>
    </row>
    <row r="124" s="12" customFormat="1" ht="25.92" customHeight="1">
      <c r="A124" s="12"/>
      <c r="B124" s="203"/>
      <c r="C124" s="204"/>
      <c r="D124" s="205" t="s">
        <v>77</v>
      </c>
      <c r="E124" s="206" t="s">
        <v>125</v>
      </c>
      <c r="F124" s="206" t="s">
        <v>126</v>
      </c>
      <c r="G124" s="204"/>
      <c r="H124" s="204"/>
      <c r="I124" s="207"/>
      <c r="J124" s="208">
        <f>BK124</f>
        <v>0</v>
      </c>
      <c r="K124" s="204"/>
      <c r="L124" s="209"/>
      <c r="M124" s="210"/>
      <c r="N124" s="211"/>
      <c r="O124" s="211"/>
      <c r="P124" s="212">
        <f>P125+P176+P181+P189+P200+P236</f>
        <v>0</v>
      </c>
      <c r="Q124" s="211"/>
      <c r="R124" s="212">
        <f>R125+R176+R181+R189+R200+R236</f>
        <v>2.5044928300000002</v>
      </c>
      <c r="S124" s="211"/>
      <c r="T124" s="213">
        <f>T125+T176+T181+T189+T200+T236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86</v>
      </c>
      <c r="AT124" s="215" t="s">
        <v>77</v>
      </c>
      <c r="AU124" s="215" t="s">
        <v>78</v>
      </c>
      <c r="AY124" s="214" t="s">
        <v>127</v>
      </c>
      <c r="BK124" s="216">
        <f>BK125+BK176+BK181+BK189+BK200+BK236</f>
        <v>0</v>
      </c>
    </row>
    <row r="125" s="12" customFormat="1" ht="22.8" customHeight="1">
      <c r="A125" s="12"/>
      <c r="B125" s="203"/>
      <c r="C125" s="204"/>
      <c r="D125" s="205" t="s">
        <v>77</v>
      </c>
      <c r="E125" s="217" t="s">
        <v>86</v>
      </c>
      <c r="F125" s="217" t="s">
        <v>128</v>
      </c>
      <c r="G125" s="204"/>
      <c r="H125" s="204"/>
      <c r="I125" s="207"/>
      <c r="J125" s="218">
        <f>BK125</f>
        <v>0</v>
      </c>
      <c r="K125" s="204"/>
      <c r="L125" s="209"/>
      <c r="M125" s="210"/>
      <c r="N125" s="211"/>
      <c r="O125" s="211"/>
      <c r="P125" s="212">
        <f>SUM(P126:P175)</f>
        <v>0</v>
      </c>
      <c r="Q125" s="211"/>
      <c r="R125" s="212">
        <f>SUM(R126:R175)</f>
        <v>0.15235416000000002</v>
      </c>
      <c r="S125" s="211"/>
      <c r="T125" s="213">
        <f>SUM(T126:T175)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86</v>
      </c>
      <c r="AT125" s="215" t="s">
        <v>77</v>
      </c>
      <c r="AU125" s="215" t="s">
        <v>86</v>
      </c>
      <c r="AY125" s="214" t="s">
        <v>127</v>
      </c>
      <c r="BK125" s="216">
        <f>SUM(BK126:BK175)</f>
        <v>0</v>
      </c>
    </row>
    <row r="126" s="2" customFormat="1" ht="24.15" customHeight="1">
      <c r="A126" s="38"/>
      <c r="B126" s="39"/>
      <c r="C126" s="219" t="s">
        <v>86</v>
      </c>
      <c r="D126" s="219" t="s">
        <v>129</v>
      </c>
      <c r="E126" s="220" t="s">
        <v>141</v>
      </c>
      <c r="F126" s="221" t="s">
        <v>142</v>
      </c>
      <c r="G126" s="222" t="s">
        <v>143</v>
      </c>
      <c r="H126" s="223">
        <v>112</v>
      </c>
      <c r="I126" s="224"/>
      <c r="J126" s="225">
        <f>ROUND(I126*H126,2)</f>
        <v>0</v>
      </c>
      <c r="K126" s="226"/>
      <c r="L126" s="44"/>
      <c r="M126" s="227" t="s">
        <v>1</v>
      </c>
      <c r="N126" s="228" t="s">
        <v>43</v>
      </c>
      <c r="O126" s="91"/>
      <c r="P126" s="229">
        <f>O126*H126</f>
        <v>0</v>
      </c>
      <c r="Q126" s="229">
        <v>3.0000000000000001E-05</v>
      </c>
      <c r="R126" s="229">
        <f>Q126*H126</f>
        <v>0.0033600000000000001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133</v>
      </c>
      <c r="AT126" s="231" t="s">
        <v>129</v>
      </c>
      <c r="AU126" s="231" t="s">
        <v>88</v>
      </c>
      <c r="AY126" s="17" t="s">
        <v>127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86</v>
      </c>
      <c r="BK126" s="232">
        <f>ROUND(I126*H126,2)</f>
        <v>0</v>
      </c>
      <c r="BL126" s="17" t="s">
        <v>133</v>
      </c>
      <c r="BM126" s="231" t="s">
        <v>463</v>
      </c>
    </row>
    <row r="127" s="13" customFormat="1">
      <c r="A127" s="13"/>
      <c r="B127" s="233"/>
      <c r="C127" s="234"/>
      <c r="D127" s="235" t="s">
        <v>135</v>
      </c>
      <c r="E127" s="236" t="s">
        <v>1</v>
      </c>
      <c r="F127" s="237" t="s">
        <v>145</v>
      </c>
      <c r="G127" s="234"/>
      <c r="H127" s="238">
        <v>112</v>
      </c>
      <c r="I127" s="239"/>
      <c r="J127" s="234"/>
      <c r="K127" s="234"/>
      <c r="L127" s="240"/>
      <c r="M127" s="241"/>
      <c r="N127" s="242"/>
      <c r="O127" s="242"/>
      <c r="P127" s="242"/>
      <c r="Q127" s="242"/>
      <c r="R127" s="242"/>
      <c r="S127" s="242"/>
      <c r="T127" s="2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4" t="s">
        <v>135</v>
      </c>
      <c r="AU127" s="244" t="s">
        <v>88</v>
      </c>
      <c r="AV127" s="13" t="s">
        <v>88</v>
      </c>
      <c r="AW127" s="13" t="s">
        <v>34</v>
      </c>
      <c r="AX127" s="13" t="s">
        <v>86</v>
      </c>
      <c r="AY127" s="244" t="s">
        <v>127</v>
      </c>
    </row>
    <row r="128" s="2" customFormat="1" ht="24.15" customHeight="1">
      <c r="A128" s="38"/>
      <c r="B128" s="39"/>
      <c r="C128" s="219" t="s">
        <v>88</v>
      </c>
      <c r="D128" s="219" t="s">
        <v>129</v>
      </c>
      <c r="E128" s="220" t="s">
        <v>146</v>
      </c>
      <c r="F128" s="221" t="s">
        <v>147</v>
      </c>
      <c r="G128" s="222" t="s">
        <v>148</v>
      </c>
      <c r="H128" s="223">
        <v>14</v>
      </c>
      <c r="I128" s="224"/>
      <c r="J128" s="225">
        <f>ROUND(I128*H128,2)</f>
        <v>0</v>
      </c>
      <c r="K128" s="226"/>
      <c r="L128" s="44"/>
      <c r="M128" s="227" t="s">
        <v>1</v>
      </c>
      <c r="N128" s="228" t="s">
        <v>43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133</v>
      </c>
      <c r="AT128" s="231" t="s">
        <v>129</v>
      </c>
      <c r="AU128" s="231" t="s">
        <v>88</v>
      </c>
      <c r="AY128" s="17" t="s">
        <v>127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86</v>
      </c>
      <c r="BK128" s="232">
        <f>ROUND(I128*H128,2)</f>
        <v>0</v>
      </c>
      <c r="BL128" s="17" t="s">
        <v>133</v>
      </c>
      <c r="BM128" s="231" t="s">
        <v>464</v>
      </c>
    </row>
    <row r="129" s="13" customFormat="1">
      <c r="A129" s="13"/>
      <c r="B129" s="233"/>
      <c r="C129" s="234"/>
      <c r="D129" s="235" t="s">
        <v>135</v>
      </c>
      <c r="E129" s="236" t="s">
        <v>1</v>
      </c>
      <c r="F129" s="237" t="s">
        <v>150</v>
      </c>
      <c r="G129" s="234"/>
      <c r="H129" s="238">
        <v>14</v>
      </c>
      <c r="I129" s="239"/>
      <c r="J129" s="234"/>
      <c r="K129" s="234"/>
      <c r="L129" s="240"/>
      <c r="M129" s="241"/>
      <c r="N129" s="242"/>
      <c r="O129" s="242"/>
      <c r="P129" s="242"/>
      <c r="Q129" s="242"/>
      <c r="R129" s="242"/>
      <c r="S129" s="242"/>
      <c r="T129" s="24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4" t="s">
        <v>135</v>
      </c>
      <c r="AU129" s="244" t="s">
        <v>88</v>
      </c>
      <c r="AV129" s="13" t="s">
        <v>88</v>
      </c>
      <c r="AW129" s="13" t="s">
        <v>34</v>
      </c>
      <c r="AX129" s="13" t="s">
        <v>86</v>
      </c>
      <c r="AY129" s="244" t="s">
        <v>127</v>
      </c>
    </row>
    <row r="130" s="2" customFormat="1" ht="33" customHeight="1">
      <c r="A130" s="38"/>
      <c r="B130" s="39"/>
      <c r="C130" s="219" t="s">
        <v>140</v>
      </c>
      <c r="D130" s="219" t="s">
        <v>129</v>
      </c>
      <c r="E130" s="220" t="s">
        <v>167</v>
      </c>
      <c r="F130" s="221" t="s">
        <v>168</v>
      </c>
      <c r="G130" s="222" t="s">
        <v>154</v>
      </c>
      <c r="H130" s="223">
        <v>36.75</v>
      </c>
      <c r="I130" s="224"/>
      <c r="J130" s="225">
        <f>ROUND(I130*H130,2)</f>
        <v>0</v>
      </c>
      <c r="K130" s="226"/>
      <c r="L130" s="44"/>
      <c r="M130" s="227" t="s">
        <v>1</v>
      </c>
      <c r="N130" s="228" t="s">
        <v>43</v>
      </c>
      <c r="O130" s="91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133</v>
      </c>
      <c r="AT130" s="231" t="s">
        <v>129</v>
      </c>
      <c r="AU130" s="231" t="s">
        <v>88</v>
      </c>
      <c r="AY130" s="17" t="s">
        <v>127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86</v>
      </c>
      <c r="BK130" s="232">
        <f>ROUND(I130*H130,2)</f>
        <v>0</v>
      </c>
      <c r="BL130" s="17" t="s">
        <v>133</v>
      </c>
      <c r="BM130" s="231" t="s">
        <v>465</v>
      </c>
    </row>
    <row r="131" s="13" customFormat="1">
      <c r="A131" s="13"/>
      <c r="B131" s="233"/>
      <c r="C131" s="234"/>
      <c r="D131" s="235" t="s">
        <v>135</v>
      </c>
      <c r="E131" s="236" t="s">
        <v>1</v>
      </c>
      <c r="F131" s="237" t="s">
        <v>466</v>
      </c>
      <c r="G131" s="234"/>
      <c r="H131" s="238">
        <v>8.016</v>
      </c>
      <c r="I131" s="239"/>
      <c r="J131" s="234"/>
      <c r="K131" s="234"/>
      <c r="L131" s="240"/>
      <c r="M131" s="241"/>
      <c r="N131" s="242"/>
      <c r="O131" s="242"/>
      <c r="P131" s="242"/>
      <c r="Q131" s="242"/>
      <c r="R131" s="242"/>
      <c r="S131" s="242"/>
      <c r="T131" s="24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4" t="s">
        <v>135</v>
      </c>
      <c r="AU131" s="244" t="s">
        <v>88</v>
      </c>
      <c r="AV131" s="13" t="s">
        <v>88</v>
      </c>
      <c r="AW131" s="13" t="s">
        <v>34</v>
      </c>
      <c r="AX131" s="13" t="s">
        <v>78</v>
      </c>
      <c r="AY131" s="244" t="s">
        <v>127</v>
      </c>
    </row>
    <row r="132" s="13" customFormat="1">
      <c r="A132" s="13"/>
      <c r="B132" s="233"/>
      <c r="C132" s="234"/>
      <c r="D132" s="235" t="s">
        <v>135</v>
      </c>
      <c r="E132" s="236" t="s">
        <v>1</v>
      </c>
      <c r="F132" s="237" t="s">
        <v>467</v>
      </c>
      <c r="G132" s="234"/>
      <c r="H132" s="238">
        <v>89.540000000000006</v>
      </c>
      <c r="I132" s="239"/>
      <c r="J132" s="234"/>
      <c r="K132" s="234"/>
      <c r="L132" s="240"/>
      <c r="M132" s="241"/>
      <c r="N132" s="242"/>
      <c r="O132" s="242"/>
      <c r="P132" s="242"/>
      <c r="Q132" s="242"/>
      <c r="R132" s="242"/>
      <c r="S132" s="242"/>
      <c r="T132" s="24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4" t="s">
        <v>135</v>
      </c>
      <c r="AU132" s="244" t="s">
        <v>88</v>
      </c>
      <c r="AV132" s="13" t="s">
        <v>88</v>
      </c>
      <c r="AW132" s="13" t="s">
        <v>34</v>
      </c>
      <c r="AX132" s="13" t="s">
        <v>78</v>
      </c>
      <c r="AY132" s="244" t="s">
        <v>127</v>
      </c>
    </row>
    <row r="133" s="13" customFormat="1">
      <c r="A133" s="13"/>
      <c r="B133" s="233"/>
      <c r="C133" s="234"/>
      <c r="D133" s="235" t="s">
        <v>135</v>
      </c>
      <c r="E133" s="236" t="s">
        <v>1</v>
      </c>
      <c r="F133" s="237" t="s">
        <v>468</v>
      </c>
      <c r="G133" s="234"/>
      <c r="H133" s="238">
        <v>7</v>
      </c>
      <c r="I133" s="239"/>
      <c r="J133" s="234"/>
      <c r="K133" s="234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135</v>
      </c>
      <c r="AU133" s="244" t="s">
        <v>88</v>
      </c>
      <c r="AV133" s="13" t="s">
        <v>88</v>
      </c>
      <c r="AW133" s="13" t="s">
        <v>34</v>
      </c>
      <c r="AX133" s="13" t="s">
        <v>78</v>
      </c>
      <c r="AY133" s="244" t="s">
        <v>127</v>
      </c>
    </row>
    <row r="134" s="14" customFormat="1">
      <c r="A134" s="14"/>
      <c r="B134" s="249"/>
      <c r="C134" s="250"/>
      <c r="D134" s="235" t="s">
        <v>135</v>
      </c>
      <c r="E134" s="251" t="s">
        <v>1</v>
      </c>
      <c r="F134" s="252" t="s">
        <v>160</v>
      </c>
      <c r="G134" s="250"/>
      <c r="H134" s="253">
        <v>104.55600000000001</v>
      </c>
      <c r="I134" s="254"/>
      <c r="J134" s="250"/>
      <c r="K134" s="250"/>
      <c r="L134" s="255"/>
      <c r="M134" s="256"/>
      <c r="N134" s="257"/>
      <c r="O134" s="257"/>
      <c r="P134" s="257"/>
      <c r="Q134" s="257"/>
      <c r="R134" s="257"/>
      <c r="S134" s="257"/>
      <c r="T134" s="25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9" t="s">
        <v>135</v>
      </c>
      <c r="AU134" s="259" t="s">
        <v>88</v>
      </c>
      <c r="AV134" s="14" t="s">
        <v>133</v>
      </c>
      <c r="AW134" s="14" t="s">
        <v>34</v>
      </c>
      <c r="AX134" s="14" t="s">
        <v>78</v>
      </c>
      <c r="AY134" s="259" t="s">
        <v>127</v>
      </c>
    </row>
    <row r="135" s="13" customFormat="1">
      <c r="A135" s="13"/>
      <c r="B135" s="233"/>
      <c r="C135" s="234"/>
      <c r="D135" s="235" t="s">
        <v>135</v>
      </c>
      <c r="E135" s="236" t="s">
        <v>1</v>
      </c>
      <c r="F135" s="237" t="s">
        <v>469</v>
      </c>
      <c r="G135" s="234"/>
      <c r="H135" s="238">
        <v>36.75</v>
      </c>
      <c r="I135" s="239"/>
      <c r="J135" s="234"/>
      <c r="K135" s="234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135</v>
      </c>
      <c r="AU135" s="244" t="s">
        <v>88</v>
      </c>
      <c r="AV135" s="13" t="s">
        <v>88</v>
      </c>
      <c r="AW135" s="13" t="s">
        <v>34</v>
      </c>
      <c r="AX135" s="13" t="s">
        <v>86</v>
      </c>
      <c r="AY135" s="244" t="s">
        <v>127</v>
      </c>
    </row>
    <row r="136" s="2" customFormat="1" ht="33" customHeight="1">
      <c r="A136" s="38"/>
      <c r="B136" s="39"/>
      <c r="C136" s="219" t="s">
        <v>133</v>
      </c>
      <c r="D136" s="219" t="s">
        <v>129</v>
      </c>
      <c r="E136" s="220" t="s">
        <v>175</v>
      </c>
      <c r="F136" s="221" t="s">
        <v>176</v>
      </c>
      <c r="G136" s="222" t="s">
        <v>154</v>
      </c>
      <c r="H136" s="223">
        <v>52.5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43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133</v>
      </c>
      <c r="AT136" s="231" t="s">
        <v>129</v>
      </c>
      <c r="AU136" s="231" t="s">
        <v>88</v>
      </c>
      <c r="AY136" s="17" t="s">
        <v>127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86</v>
      </c>
      <c r="BK136" s="232">
        <f>ROUND(I136*H136,2)</f>
        <v>0</v>
      </c>
      <c r="BL136" s="17" t="s">
        <v>133</v>
      </c>
      <c r="BM136" s="231" t="s">
        <v>470</v>
      </c>
    </row>
    <row r="137" s="13" customFormat="1">
      <c r="A137" s="13"/>
      <c r="B137" s="233"/>
      <c r="C137" s="234"/>
      <c r="D137" s="235" t="s">
        <v>135</v>
      </c>
      <c r="E137" s="236" t="s">
        <v>1</v>
      </c>
      <c r="F137" s="237" t="s">
        <v>471</v>
      </c>
      <c r="G137" s="234"/>
      <c r="H137" s="238">
        <v>52.5</v>
      </c>
      <c r="I137" s="239"/>
      <c r="J137" s="234"/>
      <c r="K137" s="234"/>
      <c r="L137" s="240"/>
      <c r="M137" s="241"/>
      <c r="N137" s="242"/>
      <c r="O137" s="242"/>
      <c r="P137" s="242"/>
      <c r="Q137" s="242"/>
      <c r="R137" s="242"/>
      <c r="S137" s="242"/>
      <c r="T137" s="24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4" t="s">
        <v>135</v>
      </c>
      <c r="AU137" s="244" t="s">
        <v>88</v>
      </c>
      <c r="AV137" s="13" t="s">
        <v>88</v>
      </c>
      <c r="AW137" s="13" t="s">
        <v>34</v>
      </c>
      <c r="AX137" s="13" t="s">
        <v>86</v>
      </c>
      <c r="AY137" s="244" t="s">
        <v>127</v>
      </c>
    </row>
    <row r="138" s="2" customFormat="1" ht="33" customHeight="1">
      <c r="A138" s="38"/>
      <c r="B138" s="39"/>
      <c r="C138" s="219" t="s">
        <v>151</v>
      </c>
      <c r="D138" s="219" t="s">
        <v>129</v>
      </c>
      <c r="E138" s="220" t="s">
        <v>180</v>
      </c>
      <c r="F138" s="221" t="s">
        <v>181</v>
      </c>
      <c r="G138" s="222" t="s">
        <v>154</v>
      </c>
      <c r="H138" s="223">
        <v>15.75</v>
      </c>
      <c r="I138" s="224"/>
      <c r="J138" s="225">
        <f>ROUND(I138*H138,2)</f>
        <v>0</v>
      </c>
      <c r="K138" s="226"/>
      <c r="L138" s="44"/>
      <c r="M138" s="227" t="s">
        <v>1</v>
      </c>
      <c r="N138" s="228" t="s">
        <v>43</v>
      </c>
      <c r="O138" s="91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133</v>
      </c>
      <c r="AT138" s="231" t="s">
        <v>129</v>
      </c>
      <c r="AU138" s="231" t="s">
        <v>88</v>
      </c>
      <c r="AY138" s="17" t="s">
        <v>127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86</v>
      </c>
      <c r="BK138" s="232">
        <f>ROUND(I138*H138,2)</f>
        <v>0</v>
      </c>
      <c r="BL138" s="17" t="s">
        <v>133</v>
      </c>
      <c r="BM138" s="231" t="s">
        <v>472</v>
      </c>
    </row>
    <row r="139" s="13" customFormat="1">
      <c r="A139" s="13"/>
      <c r="B139" s="233"/>
      <c r="C139" s="234"/>
      <c r="D139" s="235" t="s">
        <v>135</v>
      </c>
      <c r="E139" s="236" t="s">
        <v>1</v>
      </c>
      <c r="F139" s="237" t="s">
        <v>473</v>
      </c>
      <c r="G139" s="234"/>
      <c r="H139" s="238">
        <v>15.75</v>
      </c>
      <c r="I139" s="239"/>
      <c r="J139" s="234"/>
      <c r="K139" s="234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135</v>
      </c>
      <c r="AU139" s="244" t="s">
        <v>88</v>
      </c>
      <c r="AV139" s="13" t="s">
        <v>88</v>
      </c>
      <c r="AW139" s="13" t="s">
        <v>34</v>
      </c>
      <c r="AX139" s="13" t="s">
        <v>86</v>
      </c>
      <c r="AY139" s="244" t="s">
        <v>127</v>
      </c>
    </row>
    <row r="140" s="2" customFormat="1" ht="24.15" customHeight="1">
      <c r="A140" s="38"/>
      <c r="B140" s="39"/>
      <c r="C140" s="219" t="s">
        <v>162</v>
      </c>
      <c r="D140" s="219" t="s">
        <v>129</v>
      </c>
      <c r="E140" s="220" t="s">
        <v>474</v>
      </c>
      <c r="F140" s="221" t="s">
        <v>475</v>
      </c>
      <c r="G140" s="222" t="s">
        <v>191</v>
      </c>
      <c r="H140" s="223">
        <v>9.8000000000000007</v>
      </c>
      <c r="I140" s="224"/>
      <c r="J140" s="225">
        <f>ROUND(I140*H140,2)</f>
        <v>0</v>
      </c>
      <c r="K140" s="226"/>
      <c r="L140" s="44"/>
      <c r="M140" s="227" t="s">
        <v>1</v>
      </c>
      <c r="N140" s="228" t="s">
        <v>43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133</v>
      </c>
      <c r="AT140" s="231" t="s">
        <v>129</v>
      </c>
      <c r="AU140" s="231" t="s">
        <v>88</v>
      </c>
      <c r="AY140" s="17" t="s">
        <v>127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86</v>
      </c>
      <c r="BK140" s="232">
        <f>ROUND(I140*H140,2)</f>
        <v>0</v>
      </c>
      <c r="BL140" s="17" t="s">
        <v>133</v>
      </c>
      <c r="BM140" s="231" t="s">
        <v>476</v>
      </c>
    </row>
    <row r="141" s="2" customFormat="1">
      <c r="A141" s="38"/>
      <c r="B141" s="39"/>
      <c r="C141" s="40"/>
      <c r="D141" s="235" t="s">
        <v>156</v>
      </c>
      <c r="E141" s="40"/>
      <c r="F141" s="245" t="s">
        <v>193</v>
      </c>
      <c r="G141" s="40"/>
      <c r="H141" s="40"/>
      <c r="I141" s="246"/>
      <c r="J141" s="40"/>
      <c r="K141" s="40"/>
      <c r="L141" s="44"/>
      <c r="M141" s="247"/>
      <c r="N141" s="248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156</v>
      </c>
      <c r="AU141" s="17" t="s">
        <v>88</v>
      </c>
    </row>
    <row r="142" s="13" customFormat="1">
      <c r="A142" s="13"/>
      <c r="B142" s="233"/>
      <c r="C142" s="234"/>
      <c r="D142" s="235" t="s">
        <v>135</v>
      </c>
      <c r="E142" s="236" t="s">
        <v>1</v>
      </c>
      <c r="F142" s="237" t="s">
        <v>194</v>
      </c>
      <c r="G142" s="234"/>
      <c r="H142" s="238">
        <v>9.8000000000000007</v>
      </c>
      <c r="I142" s="239"/>
      <c r="J142" s="234"/>
      <c r="K142" s="234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135</v>
      </c>
      <c r="AU142" s="244" t="s">
        <v>88</v>
      </c>
      <c r="AV142" s="13" t="s">
        <v>88</v>
      </c>
      <c r="AW142" s="13" t="s">
        <v>34</v>
      </c>
      <c r="AX142" s="13" t="s">
        <v>86</v>
      </c>
      <c r="AY142" s="244" t="s">
        <v>127</v>
      </c>
    </row>
    <row r="143" s="2" customFormat="1" ht="21.75" customHeight="1">
      <c r="A143" s="38"/>
      <c r="B143" s="39"/>
      <c r="C143" s="219" t="s">
        <v>166</v>
      </c>
      <c r="D143" s="219" t="s">
        <v>129</v>
      </c>
      <c r="E143" s="220" t="s">
        <v>196</v>
      </c>
      <c r="F143" s="221" t="s">
        <v>197</v>
      </c>
      <c r="G143" s="222" t="s">
        <v>132</v>
      </c>
      <c r="H143" s="223">
        <v>177.374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43</v>
      </c>
      <c r="O143" s="91"/>
      <c r="P143" s="229">
        <f>O143*H143</f>
        <v>0</v>
      </c>
      <c r="Q143" s="229">
        <v>0.00084000000000000003</v>
      </c>
      <c r="R143" s="229">
        <f>Q143*H143</f>
        <v>0.14899416000000001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133</v>
      </c>
      <c r="AT143" s="231" t="s">
        <v>129</v>
      </c>
      <c r="AU143" s="231" t="s">
        <v>88</v>
      </c>
      <c r="AY143" s="17" t="s">
        <v>127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86</v>
      </c>
      <c r="BK143" s="232">
        <f>ROUND(I143*H143,2)</f>
        <v>0</v>
      </c>
      <c r="BL143" s="17" t="s">
        <v>133</v>
      </c>
      <c r="BM143" s="231" t="s">
        <v>477</v>
      </c>
    </row>
    <row r="144" s="13" customFormat="1">
      <c r="A144" s="13"/>
      <c r="B144" s="233"/>
      <c r="C144" s="234"/>
      <c r="D144" s="235" t="s">
        <v>135</v>
      </c>
      <c r="E144" s="236" t="s">
        <v>1</v>
      </c>
      <c r="F144" s="237" t="s">
        <v>478</v>
      </c>
      <c r="G144" s="234"/>
      <c r="H144" s="238">
        <v>14.574</v>
      </c>
      <c r="I144" s="239"/>
      <c r="J144" s="234"/>
      <c r="K144" s="234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135</v>
      </c>
      <c r="AU144" s="244" t="s">
        <v>88</v>
      </c>
      <c r="AV144" s="13" t="s">
        <v>88</v>
      </c>
      <c r="AW144" s="13" t="s">
        <v>34</v>
      </c>
      <c r="AX144" s="13" t="s">
        <v>78</v>
      </c>
      <c r="AY144" s="244" t="s">
        <v>127</v>
      </c>
    </row>
    <row r="145" s="13" customFormat="1">
      <c r="A145" s="13"/>
      <c r="B145" s="233"/>
      <c r="C145" s="234"/>
      <c r="D145" s="235" t="s">
        <v>135</v>
      </c>
      <c r="E145" s="236" t="s">
        <v>1</v>
      </c>
      <c r="F145" s="237" t="s">
        <v>479</v>
      </c>
      <c r="G145" s="234"/>
      <c r="H145" s="238">
        <v>162.80000000000001</v>
      </c>
      <c r="I145" s="239"/>
      <c r="J145" s="234"/>
      <c r="K145" s="234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135</v>
      </c>
      <c r="AU145" s="244" t="s">
        <v>88</v>
      </c>
      <c r="AV145" s="13" t="s">
        <v>88</v>
      </c>
      <c r="AW145" s="13" t="s">
        <v>34</v>
      </c>
      <c r="AX145" s="13" t="s">
        <v>78</v>
      </c>
      <c r="AY145" s="244" t="s">
        <v>127</v>
      </c>
    </row>
    <row r="146" s="14" customFormat="1">
      <c r="A146" s="14"/>
      <c r="B146" s="249"/>
      <c r="C146" s="250"/>
      <c r="D146" s="235" t="s">
        <v>135</v>
      </c>
      <c r="E146" s="251" t="s">
        <v>1</v>
      </c>
      <c r="F146" s="252" t="s">
        <v>160</v>
      </c>
      <c r="G146" s="250"/>
      <c r="H146" s="253">
        <v>177.37400000000002</v>
      </c>
      <c r="I146" s="254"/>
      <c r="J146" s="250"/>
      <c r="K146" s="250"/>
      <c r="L146" s="255"/>
      <c r="M146" s="256"/>
      <c r="N146" s="257"/>
      <c r="O146" s="257"/>
      <c r="P146" s="257"/>
      <c r="Q146" s="257"/>
      <c r="R146" s="257"/>
      <c r="S146" s="257"/>
      <c r="T146" s="25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9" t="s">
        <v>135</v>
      </c>
      <c r="AU146" s="259" t="s">
        <v>88</v>
      </c>
      <c r="AV146" s="14" t="s">
        <v>133</v>
      </c>
      <c r="AW146" s="14" t="s">
        <v>34</v>
      </c>
      <c r="AX146" s="14" t="s">
        <v>86</v>
      </c>
      <c r="AY146" s="259" t="s">
        <v>127</v>
      </c>
    </row>
    <row r="147" s="2" customFormat="1" ht="24.15" customHeight="1">
      <c r="A147" s="38"/>
      <c r="B147" s="39"/>
      <c r="C147" s="219" t="s">
        <v>174</v>
      </c>
      <c r="D147" s="219" t="s">
        <v>129</v>
      </c>
      <c r="E147" s="220" t="s">
        <v>202</v>
      </c>
      <c r="F147" s="221" t="s">
        <v>203</v>
      </c>
      <c r="G147" s="222" t="s">
        <v>132</v>
      </c>
      <c r="H147" s="223">
        <v>177.374</v>
      </c>
      <c r="I147" s="224"/>
      <c r="J147" s="225">
        <f>ROUND(I147*H147,2)</f>
        <v>0</v>
      </c>
      <c r="K147" s="226"/>
      <c r="L147" s="44"/>
      <c r="M147" s="227" t="s">
        <v>1</v>
      </c>
      <c r="N147" s="228" t="s">
        <v>43</v>
      </c>
      <c r="O147" s="91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1" t="s">
        <v>133</v>
      </c>
      <c r="AT147" s="231" t="s">
        <v>129</v>
      </c>
      <c r="AU147" s="231" t="s">
        <v>88</v>
      </c>
      <c r="AY147" s="17" t="s">
        <v>127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7" t="s">
        <v>86</v>
      </c>
      <c r="BK147" s="232">
        <f>ROUND(I147*H147,2)</f>
        <v>0</v>
      </c>
      <c r="BL147" s="17" t="s">
        <v>133</v>
      </c>
      <c r="BM147" s="231" t="s">
        <v>480</v>
      </c>
    </row>
    <row r="148" s="13" customFormat="1">
      <c r="A148" s="13"/>
      <c r="B148" s="233"/>
      <c r="C148" s="234"/>
      <c r="D148" s="235" t="s">
        <v>135</v>
      </c>
      <c r="E148" s="236" t="s">
        <v>1</v>
      </c>
      <c r="F148" s="237" t="s">
        <v>481</v>
      </c>
      <c r="G148" s="234"/>
      <c r="H148" s="238">
        <v>177.374</v>
      </c>
      <c r="I148" s="239"/>
      <c r="J148" s="234"/>
      <c r="K148" s="234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135</v>
      </c>
      <c r="AU148" s="244" t="s">
        <v>88</v>
      </c>
      <c r="AV148" s="13" t="s">
        <v>88</v>
      </c>
      <c r="AW148" s="13" t="s">
        <v>34</v>
      </c>
      <c r="AX148" s="13" t="s">
        <v>86</v>
      </c>
      <c r="AY148" s="244" t="s">
        <v>127</v>
      </c>
    </row>
    <row r="149" s="2" customFormat="1" ht="37.8" customHeight="1">
      <c r="A149" s="38"/>
      <c r="B149" s="39"/>
      <c r="C149" s="219" t="s">
        <v>179</v>
      </c>
      <c r="D149" s="219" t="s">
        <v>129</v>
      </c>
      <c r="E149" s="220" t="s">
        <v>226</v>
      </c>
      <c r="F149" s="221" t="s">
        <v>227</v>
      </c>
      <c r="G149" s="222" t="s">
        <v>154</v>
      </c>
      <c r="H149" s="223">
        <v>147.36600000000001</v>
      </c>
      <c r="I149" s="224"/>
      <c r="J149" s="225">
        <f>ROUND(I149*H149,2)</f>
        <v>0</v>
      </c>
      <c r="K149" s="226"/>
      <c r="L149" s="44"/>
      <c r="M149" s="227" t="s">
        <v>1</v>
      </c>
      <c r="N149" s="228" t="s">
        <v>43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133</v>
      </c>
      <c r="AT149" s="231" t="s">
        <v>129</v>
      </c>
      <c r="AU149" s="231" t="s">
        <v>88</v>
      </c>
      <c r="AY149" s="17" t="s">
        <v>127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86</v>
      </c>
      <c r="BK149" s="232">
        <f>ROUND(I149*H149,2)</f>
        <v>0</v>
      </c>
      <c r="BL149" s="17" t="s">
        <v>133</v>
      </c>
      <c r="BM149" s="231" t="s">
        <v>482</v>
      </c>
    </row>
    <row r="150" s="13" customFormat="1">
      <c r="A150" s="13"/>
      <c r="B150" s="233"/>
      <c r="C150" s="234"/>
      <c r="D150" s="235" t="s">
        <v>135</v>
      </c>
      <c r="E150" s="236" t="s">
        <v>1</v>
      </c>
      <c r="F150" s="237" t="s">
        <v>483</v>
      </c>
      <c r="G150" s="234"/>
      <c r="H150" s="238">
        <v>147.36600000000001</v>
      </c>
      <c r="I150" s="239"/>
      <c r="J150" s="234"/>
      <c r="K150" s="234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135</v>
      </c>
      <c r="AU150" s="244" t="s">
        <v>88</v>
      </c>
      <c r="AV150" s="13" t="s">
        <v>88</v>
      </c>
      <c r="AW150" s="13" t="s">
        <v>34</v>
      </c>
      <c r="AX150" s="13" t="s">
        <v>86</v>
      </c>
      <c r="AY150" s="244" t="s">
        <v>127</v>
      </c>
    </row>
    <row r="151" s="2" customFormat="1" ht="24.15" customHeight="1">
      <c r="A151" s="38"/>
      <c r="B151" s="39"/>
      <c r="C151" s="219" t="s">
        <v>184</v>
      </c>
      <c r="D151" s="219" t="s">
        <v>129</v>
      </c>
      <c r="E151" s="220" t="s">
        <v>231</v>
      </c>
      <c r="F151" s="221" t="s">
        <v>484</v>
      </c>
      <c r="G151" s="222" t="s">
        <v>154</v>
      </c>
      <c r="H151" s="223">
        <v>31.317</v>
      </c>
      <c r="I151" s="224"/>
      <c r="J151" s="225">
        <f>ROUND(I151*H151,2)</f>
        <v>0</v>
      </c>
      <c r="K151" s="226"/>
      <c r="L151" s="44"/>
      <c r="M151" s="227" t="s">
        <v>1</v>
      </c>
      <c r="N151" s="228" t="s">
        <v>43</v>
      </c>
      <c r="O151" s="91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1" t="s">
        <v>133</v>
      </c>
      <c r="AT151" s="231" t="s">
        <v>129</v>
      </c>
      <c r="AU151" s="231" t="s">
        <v>88</v>
      </c>
      <c r="AY151" s="17" t="s">
        <v>127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7" t="s">
        <v>86</v>
      </c>
      <c r="BK151" s="232">
        <f>ROUND(I151*H151,2)</f>
        <v>0</v>
      </c>
      <c r="BL151" s="17" t="s">
        <v>133</v>
      </c>
      <c r="BM151" s="231" t="s">
        <v>485</v>
      </c>
    </row>
    <row r="152" s="13" customFormat="1">
      <c r="A152" s="13"/>
      <c r="B152" s="233"/>
      <c r="C152" s="234"/>
      <c r="D152" s="235" t="s">
        <v>135</v>
      </c>
      <c r="E152" s="236" t="s">
        <v>1</v>
      </c>
      <c r="F152" s="237" t="s">
        <v>486</v>
      </c>
      <c r="G152" s="234"/>
      <c r="H152" s="238">
        <v>105</v>
      </c>
      <c r="I152" s="239"/>
      <c r="J152" s="234"/>
      <c r="K152" s="234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135</v>
      </c>
      <c r="AU152" s="244" t="s">
        <v>88</v>
      </c>
      <c r="AV152" s="13" t="s">
        <v>88</v>
      </c>
      <c r="AW152" s="13" t="s">
        <v>34</v>
      </c>
      <c r="AX152" s="13" t="s">
        <v>78</v>
      </c>
      <c r="AY152" s="244" t="s">
        <v>127</v>
      </c>
    </row>
    <row r="153" s="13" customFormat="1">
      <c r="A153" s="13"/>
      <c r="B153" s="233"/>
      <c r="C153" s="234"/>
      <c r="D153" s="235" t="s">
        <v>135</v>
      </c>
      <c r="E153" s="236" t="s">
        <v>1</v>
      </c>
      <c r="F153" s="237" t="s">
        <v>487</v>
      </c>
      <c r="G153" s="234"/>
      <c r="H153" s="238">
        <v>-73.683000000000007</v>
      </c>
      <c r="I153" s="239"/>
      <c r="J153" s="234"/>
      <c r="K153" s="234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135</v>
      </c>
      <c r="AU153" s="244" t="s">
        <v>88</v>
      </c>
      <c r="AV153" s="13" t="s">
        <v>88</v>
      </c>
      <c r="AW153" s="13" t="s">
        <v>34</v>
      </c>
      <c r="AX153" s="13" t="s">
        <v>78</v>
      </c>
      <c r="AY153" s="244" t="s">
        <v>127</v>
      </c>
    </row>
    <row r="154" s="14" customFormat="1">
      <c r="A154" s="14"/>
      <c r="B154" s="249"/>
      <c r="C154" s="250"/>
      <c r="D154" s="235" t="s">
        <v>135</v>
      </c>
      <c r="E154" s="251" t="s">
        <v>1</v>
      </c>
      <c r="F154" s="252" t="s">
        <v>160</v>
      </c>
      <c r="G154" s="250"/>
      <c r="H154" s="253">
        <v>31.316999999999993</v>
      </c>
      <c r="I154" s="254"/>
      <c r="J154" s="250"/>
      <c r="K154" s="250"/>
      <c r="L154" s="255"/>
      <c r="M154" s="256"/>
      <c r="N154" s="257"/>
      <c r="O154" s="257"/>
      <c r="P154" s="257"/>
      <c r="Q154" s="257"/>
      <c r="R154" s="257"/>
      <c r="S154" s="257"/>
      <c r="T154" s="25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9" t="s">
        <v>135</v>
      </c>
      <c r="AU154" s="259" t="s">
        <v>88</v>
      </c>
      <c r="AV154" s="14" t="s">
        <v>133</v>
      </c>
      <c r="AW154" s="14" t="s">
        <v>34</v>
      </c>
      <c r="AX154" s="14" t="s">
        <v>86</v>
      </c>
      <c r="AY154" s="259" t="s">
        <v>127</v>
      </c>
    </row>
    <row r="155" s="2" customFormat="1" ht="24.15" customHeight="1">
      <c r="A155" s="38"/>
      <c r="B155" s="39"/>
      <c r="C155" s="219" t="s">
        <v>188</v>
      </c>
      <c r="D155" s="219" t="s">
        <v>129</v>
      </c>
      <c r="E155" s="220" t="s">
        <v>237</v>
      </c>
      <c r="F155" s="221" t="s">
        <v>238</v>
      </c>
      <c r="G155" s="222" t="s">
        <v>154</v>
      </c>
      <c r="H155" s="223">
        <v>73.683000000000007</v>
      </c>
      <c r="I155" s="224"/>
      <c r="J155" s="225">
        <f>ROUND(I155*H155,2)</f>
        <v>0</v>
      </c>
      <c r="K155" s="226"/>
      <c r="L155" s="44"/>
      <c r="M155" s="227" t="s">
        <v>1</v>
      </c>
      <c r="N155" s="228" t="s">
        <v>43</v>
      </c>
      <c r="O155" s="91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1" t="s">
        <v>133</v>
      </c>
      <c r="AT155" s="231" t="s">
        <v>129</v>
      </c>
      <c r="AU155" s="231" t="s">
        <v>88</v>
      </c>
      <c r="AY155" s="17" t="s">
        <v>127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7" t="s">
        <v>86</v>
      </c>
      <c r="BK155" s="232">
        <f>ROUND(I155*H155,2)</f>
        <v>0</v>
      </c>
      <c r="BL155" s="17" t="s">
        <v>133</v>
      </c>
      <c r="BM155" s="231" t="s">
        <v>488</v>
      </c>
    </row>
    <row r="156" s="13" customFormat="1">
      <c r="A156" s="13"/>
      <c r="B156" s="233"/>
      <c r="C156" s="234"/>
      <c r="D156" s="235" t="s">
        <v>135</v>
      </c>
      <c r="E156" s="236" t="s">
        <v>1</v>
      </c>
      <c r="F156" s="237" t="s">
        <v>489</v>
      </c>
      <c r="G156" s="234"/>
      <c r="H156" s="238">
        <v>73.683000000000007</v>
      </c>
      <c r="I156" s="239"/>
      <c r="J156" s="234"/>
      <c r="K156" s="234"/>
      <c r="L156" s="240"/>
      <c r="M156" s="241"/>
      <c r="N156" s="242"/>
      <c r="O156" s="242"/>
      <c r="P156" s="242"/>
      <c r="Q156" s="242"/>
      <c r="R156" s="242"/>
      <c r="S156" s="242"/>
      <c r="T156" s="24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4" t="s">
        <v>135</v>
      </c>
      <c r="AU156" s="244" t="s">
        <v>88</v>
      </c>
      <c r="AV156" s="13" t="s">
        <v>88</v>
      </c>
      <c r="AW156" s="13" t="s">
        <v>34</v>
      </c>
      <c r="AX156" s="13" t="s">
        <v>86</v>
      </c>
      <c r="AY156" s="244" t="s">
        <v>127</v>
      </c>
    </row>
    <row r="157" s="2" customFormat="1" ht="33" customHeight="1">
      <c r="A157" s="38"/>
      <c r="B157" s="39"/>
      <c r="C157" s="219" t="s">
        <v>195</v>
      </c>
      <c r="D157" s="219" t="s">
        <v>129</v>
      </c>
      <c r="E157" s="220" t="s">
        <v>241</v>
      </c>
      <c r="F157" s="221" t="s">
        <v>242</v>
      </c>
      <c r="G157" s="222" t="s">
        <v>243</v>
      </c>
      <c r="H157" s="223">
        <v>56.371000000000002</v>
      </c>
      <c r="I157" s="224"/>
      <c r="J157" s="225">
        <f>ROUND(I157*H157,2)</f>
        <v>0</v>
      </c>
      <c r="K157" s="226"/>
      <c r="L157" s="44"/>
      <c r="M157" s="227" t="s">
        <v>1</v>
      </c>
      <c r="N157" s="228" t="s">
        <v>43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133</v>
      </c>
      <c r="AT157" s="231" t="s">
        <v>129</v>
      </c>
      <c r="AU157" s="231" t="s">
        <v>88</v>
      </c>
      <c r="AY157" s="17" t="s">
        <v>127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86</v>
      </c>
      <c r="BK157" s="232">
        <f>ROUND(I157*H157,2)</f>
        <v>0</v>
      </c>
      <c r="BL157" s="17" t="s">
        <v>133</v>
      </c>
      <c r="BM157" s="231" t="s">
        <v>490</v>
      </c>
    </row>
    <row r="158" s="13" customFormat="1">
      <c r="A158" s="13"/>
      <c r="B158" s="233"/>
      <c r="C158" s="234"/>
      <c r="D158" s="235" t="s">
        <v>135</v>
      </c>
      <c r="E158" s="236" t="s">
        <v>1</v>
      </c>
      <c r="F158" s="237" t="s">
        <v>491</v>
      </c>
      <c r="G158" s="234"/>
      <c r="H158" s="238">
        <v>56.371000000000002</v>
      </c>
      <c r="I158" s="239"/>
      <c r="J158" s="234"/>
      <c r="K158" s="234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135</v>
      </c>
      <c r="AU158" s="244" t="s">
        <v>88</v>
      </c>
      <c r="AV158" s="13" t="s">
        <v>88</v>
      </c>
      <c r="AW158" s="13" t="s">
        <v>34</v>
      </c>
      <c r="AX158" s="13" t="s">
        <v>86</v>
      </c>
      <c r="AY158" s="244" t="s">
        <v>127</v>
      </c>
    </row>
    <row r="159" s="2" customFormat="1" ht="16.5" customHeight="1">
      <c r="A159" s="38"/>
      <c r="B159" s="39"/>
      <c r="C159" s="219" t="s">
        <v>201</v>
      </c>
      <c r="D159" s="219" t="s">
        <v>129</v>
      </c>
      <c r="E159" s="220" t="s">
        <v>246</v>
      </c>
      <c r="F159" s="221" t="s">
        <v>247</v>
      </c>
      <c r="G159" s="222" t="s">
        <v>154</v>
      </c>
      <c r="H159" s="223">
        <v>31.317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43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133</v>
      </c>
      <c r="AT159" s="231" t="s">
        <v>129</v>
      </c>
      <c r="AU159" s="231" t="s">
        <v>88</v>
      </c>
      <c r="AY159" s="17" t="s">
        <v>127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86</v>
      </c>
      <c r="BK159" s="232">
        <f>ROUND(I159*H159,2)</f>
        <v>0</v>
      </c>
      <c r="BL159" s="17" t="s">
        <v>133</v>
      </c>
      <c r="BM159" s="231" t="s">
        <v>492</v>
      </c>
    </row>
    <row r="160" s="13" customFormat="1">
      <c r="A160" s="13"/>
      <c r="B160" s="233"/>
      <c r="C160" s="234"/>
      <c r="D160" s="235" t="s">
        <v>135</v>
      </c>
      <c r="E160" s="236" t="s">
        <v>1</v>
      </c>
      <c r="F160" s="237" t="s">
        <v>493</v>
      </c>
      <c r="G160" s="234"/>
      <c r="H160" s="238">
        <v>31.317</v>
      </c>
      <c r="I160" s="239"/>
      <c r="J160" s="234"/>
      <c r="K160" s="234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135</v>
      </c>
      <c r="AU160" s="244" t="s">
        <v>88</v>
      </c>
      <c r="AV160" s="13" t="s">
        <v>88</v>
      </c>
      <c r="AW160" s="13" t="s">
        <v>34</v>
      </c>
      <c r="AX160" s="13" t="s">
        <v>86</v>
      </c>
      <c r="AY160" s="244" t="s">
        <v>127</v>
      </c>
    </row>
    <row r="161" s="2" customFormat="1" ht="24.15" customHeight="1">
      <c r="A161" s="38"/>
      <c r="B161" s="39"/>
      <c r="C161" s="219" t="s">
        <v>206</v>
      </c>
      <c r="D161" s="219" t="s">
        <v>129</v>
      </c>
      <c r="E161" s="220" t="s">
        <v>251</v>
      </c>
      <c r="F161" s="221" t="s">
        <v>252</v>
      </c>
      <c r="G161" s="222" t="s">
        <v>154</v>
      </c>
      <c r="H161" s="223">
        <v>73.683000000000007</v>
      </c>
      <c r="I161" s="224"/>
      <c r="J161" s="225">
        <f>ROUND(I161*H161,2)</f>
        <v>0</v>
      </c>
      <c r="K161" s="226"/>
      <c r="L161" s="44"/>
      <c r="M161" s="227" t="s">
        <v>1</v>
      </c>
      <c r="N161" s="228" t="s">
        <v>43</v>
      </c>
      <c r="O161" s="91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133</v>
      </c>
      <c r="AT161" s="231" t="s">
        <v>129</v>
      </c>
      <c r="AU161" s="231" t="s">
        <v>88</v>
      </c>
      <c r="AY161" s="17" t="s">
        <v>127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86</v>
      </c>
      <c r="BK161" s="232">
        <f>ROUND(I161*H161,2)</f>
        <v>0</v>
      </c>
      <c r="BL161" s="17" t="s">
        <v>133</v>
      </c>
      <c r="BM161" s="231" t="s">
        <v>494</v>
      </c>
    </row>
    <row r="162" s="13" customFormat="1">
      <c r="A162" s="13"/>
      <c r="B162" s="233"/>
      <c r="C162" s="234"/>
      <c r="D162" s="235" t="s">
        <v>135</v>
      </c>
      <c r="E162" s="236" t="s">
        <v>1</v>
      </c>
      <c r="F162" s="237" t="s">
        <v>495</v>
      </c>
      <c r="G162" s="234"/>
      <c r="H162" s="238">
        <v>105</v>
      </c>
      <c r="I162" s="239"/>
      <c r="J162" s="234"/>
      <c r="K162" s="234"/>
      <c r="L162" s="240"/>
      <c r="M162" s="241"/>
      <c r="N162" s="242"/>
      <c r="O162" s="242"/>
      <c r="P162" s="242"/>
      <c r="Q162" s="242"/>
      <c r="R162" s="242"/>
      <c r="S162" s="242"/>
      <c r="T162" s="24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4" t="s">
        <v>135</v>
      </c>
      <c r="AU162" s="244" t="s">
        <v>88</v>
      </c>
      <c r="AV162" s="13" t="s">
        <v>88</v>
      </c>
      <c r="AW162" s="13" t="s">
        <v>34</v>
      </c>
      <c r="AX162" s="13" t="s">
        <v>78</v>
      </c>
      <c r="AY162" s="244" t="s">
        <v>127</v>
      </c>
    </row>
    <row r="163" s="13" customFormat="1">
      <c r="A163" s="13"/>
      <c r="B163" s="233"/>
      <c r="C163" s="234"/>
      <c r="D163" s="235" t="s">
        <v>135</v>
      </c>
      <c r="E163" s="236" t="s">
        <v>1</v>
      </c>
      <c r="F163" s="237" t="s">
        <v>496</v>
      </c>
      <c r="G163" s="234"/>
      <c r="H163" s="238">
        <v>-24.048999999999999</v>
      </c>
      <c r="I163" s="239"/>
      <c r="J163" s="234"/>
      <c r="K163" s="234"/>
      <c r="L163" s="240"/>
      <c r="M163" s="241"/>
      <c r="N163" s="242"/>
      <c r="O163" s="242"/>
      <c r="P163" s="242"/>
      <c r="Q163" s="242"/>
      <c r="R163" s="242"/>
      <c r="S163" s="242"/>
      <c r="T163" s="24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4" t="s">
        <v>135</v>
      </c>
      <c r="AU163" s="244" t="s">
        <v>88</v>
      </c>
      <c r="AV163" s="13" t="s">
        <v>88</v>
      </c>
      <c r="AW163" s="13" t="s">
        <v>34</v>
      </c>
      <c r="AX163" s="13" t="s">
        <v>78</v>
      </c>
      <c r="AY163" s="244" t="s">
        <v>127</v>
      </c>
    </row>
    <row r="164" s="13" customFormat="1">
      <c r="A164" s="13"/>
      <c r="B164" s="233"/>
      <c r="C164" s="234"/>
      <c r="D164" s="235" t="s">
        <v>135</v>
      </c>
      <c r="E164" s="236" t="s">
        <v>1</v>
      </c>
      <c r="F164" s="237" t="s">
        <v>497</v>
      </c>
      <c r="G164" s="234"/>
      <c r="H164" s="238">
        <v>-0.24099999999999999</v>
      </c>
      <c r="I164" s="239"/>
      <c r="J164" s="234"/>
      <c r="K164" s="234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135</v>
      </c>
      <c r="AU164" s="244" t="s">
        <v>88</v>
      </c>
      <c r="AV164" s="13" t="s">
        <v>88</v>
      </c>
      <c r="AW164" s="13" t="s">
        <v>34</v>
      </c>
      <c r="AX164" s="13" t="s">
        <v>78</v>
      </c>
      <c r="AY164" s="244" t="s">
        <v>127</v>
      </c>
    </row>
    <row r="165" s="13" customFormat="1">
      <c r="A165" s="13"/>
      <c r="B165" s="233"/>
      <c r="C165" s="234"/>
      <c r="D165" s="235" t="s">
        <v>135</v>
      </c>
      <c r="E165" s="236" t="s">
        <v>1</v>
      </c>
      <c r="F165" s="237" t="s">
        <v>498</v>
      </c>
      <c r="G165" s="234"/>
      <c r="H165" s="238">
        <v>-5.3460000000000001</v>
      </c>
      <c r="I165" s="239"/>
      <c r="J165" s="234"/>
      <c r="K165" s="234"/>
      <c r="L165" s="240"/>
      <c r="M165" s="241"/>
      <c r="N165" s="242"/>
      <c r="O165" s="242"/>
      <c r="P165" s="242"/>
      <c r="Q165" s="242"/>
      <c r="R165" s="242"/>
      <c r="S165" s="242"/>
      <c r="T165" s="24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4" t="s">
        <v>135</v>
      </c>
      <c r="AU165" s="244" t="s">
        <v>88</v>
      </c>
      <c r="AV165" s="13" t="s">
        <v>88</v>
      </c>
      <c r="AW165" s="13" t="s">
        <v>34</v>
      </c>
      <c r="AX165" s="13" t="s">
        <v>78</v>
      </c>
      <c r="AY165" s="244" t="s">
        <v>127</v>
      </c>
    </row>
    <row r="166" s="13" customFormat="1">
      <c r="A166" s="13"/>
      <c r="B166" s="233"/>
      <c r="C166" s="234"/>
      <c r="D166" s="235" t="s">
        <v>135</v>
      </c>
      <c r="E166" s="236" t="s">
        <v>1</v>
      </c>
      <c r="F166" s="237" t="s">
        <v>499</v>
      </c>
      <c r="G166" s="234"/>
      <c r="H166" s="238">
        <v>-0.81999999999999995</v>
      </c>
      <c r="I166" s="239"/>
      <c r="J166" s="234"/>
      <c r="K166" s="234"/>
      <c r="L166" s="240"/>
      <c r="M166" s="241"/>
      <c r="N166" s="242"/>
      <c r="O166" s="242"/>
      <c r="P166" s="242"/>
      <c r="Q166" s="242"/>
      <c r="R166" s="242"/>
      <c r="S166" s="242"/>
      <c r="T166" s="24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4" t="s">
        <v>135</v>
      </c>
      <c r="AU166" s="244" t="s">
        <v>88</v>
      </c>
      <c r="AV166" s="13" t="s">
        <v>88</v>
      </c>
      <c r="AW166" s="13" t="s">
        <v>34</v>
      </c>
      <c r="AX166" s="13" t="s">
        <v>78</v>
      </c>
      <c r="AY166" s="244" t="s">
        <v>127</v>
      </c>
    </row>
    <row r="167" s="13" customFormat="1">
      <c r="A167" s="13"/>
      <c r="B167" s="233"/>
      <c r="C167" s="234"/>
      <c r="D167" s="235" t="s">
        <v>135</v>
      </c>
      <c r="E167" s="236" t="s">
        <v>1</v>
      </c>
      <c r="F167" s="237" t="s">
        <v>500</v>
      </c>
      <c r="G167" s="234"/>
      <c r="H167" s="238">
        <v>-0.69199999999999995</v>
      </c>
      <c r="I167" s="239"/>
      <c r="J167" s="234"/>
      <c r="K167" s="234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135</v>
      </c>
      <c r="AU167" s="244" t="s">
        <v>88</v>
      </c>
      <c r="AV167" s="13" t="s">
        <v>88</v>
      </c>
      <c r="AW167" s="13" t="s">
        <v>34</v>
      </c>
      <c r="AX167" s="13" t="s">
        <v>78</v>
      </c>
      <c r="AY167" s="244" t="s">
        <v>127</v>
      </c>
    </row>
    <row r="168" s="13" customFormat="1">
      <c r="A168" s="13"/>
      <c r="B168" s="233"/>
      <c r="C168" s="234"/>
      <c r="D168" s="235" t="s">
        <v>135</v>
      </c>
      <c r="E168" s="236" t="s">
        <v>1</v>
      </c>
      <c r="F168" s="237" t="s">
        <v>501</v>
      </c>
      <c r="G168" s="234"/>
      <c r="H168" s="238">
        <v>-0.16900000000000001</v>
      </c>
      <c r="I168" s="239"/>
      <c r="J168" s="234"/>
      <c r="K168" s="234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135</v>
      </c>
      <c r="AU168" s="244" t="s">
        <v>88</v>
      </c>
      <c r="AV168" s="13" t="s">
        <v>88</v>
      </c>
      <c r="AW168" s="13" t="s">
        <v>34</v>
      </c>
      <c r="AX168" s="13" t="s">
        <v>78</v>
      </c>
      <c r="AY168" s="244" t="s">
        <v>127</v>
      </c>
    </row>
    <row r="169" s="14" customFormat="1">
      <c r="A169" s="14"/>
      <c r="B169" s="249"/>
      <c r="C169" s="250"/>
      <c r="D169" s="235" t="s">
        <v>135</v>
      </c>
      <c r="E169" s="251" t="s">
        <v>1</v>
      </c>
      <c r="F169" s="252" t="s">
        <v>160</v>
      </c>
      <c r="G169" s="250"/>
      <c r="H169" s="253">
        <v>73.683000000000007</v>
      </c>
      <c r="I169" s="254"/>
      <c r="J169" s="250"/>
      <c r="K169" s="250"/>
      <c r="L169" s="255"/>
      <c r="M169" s="256"/>
      <c r="N169" s="257"/>
      <c r="O169" s="257"/>
      <c r="P169" s="257"/>
      <c r="Q169" s="257"/>
      <c r="R169" s="257"/>
      <c r="S169" s="257"/>
      <c r="T169" s="25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9" t="s">
        <v>135</v>
      </c>
      <c r="AU169" s="259" t="s">
        <v>88</v>
      </c>
      <c r="AV169" s="14" t="s">
        <v>133</v>
      </c>
      <c r="AW169" s="14" t="s">
        <v>34</v>
      </c>
      <c r="AX169" s="14" t="s">
        <v>86</v>
      </c>
      <c r="AY169" s="259" t="s">
        <v>127</v>
      </c>
    </row>
    <row r="170" s="2" customFormat="1" ht="24.15" customHeight="1">
      <c r="A170" s="38"/>
      <c r="B170" s="39"/>
      <c r="C170" s="219" t="s">
        <v>8</v>
      </c>
      <c r="D170" s="219" t="s">
        <v>129</v>
      </c>
      <c r="E170" s="220" t="s">
        <v>262</v>
      </c>
      <c r="F170" s="221" t="s">
        <v>263</v>
      </c>
      <c r="G170" s="222" t="s">
        <v>154</v>
      </c>
      <c r="H170" s="223">
        <v>24.048999999999999</v>
      </c>
      <c r="I170" s="224"/>
      <c r="J170" s="225">
        <f>ROUND(I170*H170,2)</f>
        <v>0</v>
      </c>
      <c r="K170" s="226"/>
      <c r="L170" s="44"/>
      <c r="M170" s="227" t="s">
        <v>1</v>
      </c>
      <c r="N170" s="228" t="s">
        <v>43</v>
      </c>
      <c r="O170" s="91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1" t="s">
        <v>133</v>
      </c>
      <c r="AT170" s="231" t="s">
        <v>129</v>
      </c>
      <c r="AU170" s="231" t="s">
        <v>88</v>
      </c>
      <c r="AY170" s="17" t="s">
        <v>127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7" t="s">
        <v>86</v>
      </c>
      <c r="BK170" s="232">
        <f>ROUND(I170*H170,2)</f>
        <v>0</v>
      </c>
      <c r="BL170" s="17" t="s">
        <v>133</v>
      </c>
      <c r="BM170" s="231" t="s">
        <v>502</v>
      </c>
    </row>
    <row r="171" s="13" customFormat="1">
      <c r="A171" s="13"/>
      <c r="B171" s="233"/>
      <c r="C171" s="234"/>
      <c r="D171" s="235" t="s">
        <v>135</v>
      </c>
      <c r="E171" s="236" t="s">
        <v>1</v>
      </c>
      <c r="F171" s="237" t="s">
        <v>503</v>
      </c>
      <c r="G171" s="234"/>
      <c r="H171" s="238">
        <v>24.289999999999999</v>
      </c>
      <c r="I171" s="239"/>
      <c r="J171" s="234"/>
      <c r="K171" s="234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135</v>
      </c>
      <c r="AU171" s="244" t="s">
        <v>88</v>
      </c>
      <c r="AV171" s="13" t="s">
        <v>88</v>
      </c>
      <c r="AW171" s="13" t="s">
        <v>34</v>
      </c>
      <c r="AX171" s="13" t="s">
        <v>78</v>
      </c>
      <c r="AY171" s="244" t="s">
        <v>127</v>
      </c>
    </row>
    <row r="172" s="13" customFormat="1">
      <c r="A172" s="13"/>
      <c r="B172" s="233"/>
      <c r="C172" s="234"/>
      <c r="D172" s="235" t="s">
        <v>135</v>
      </c>
      <c r="E172" s="236" t="s">
        <v>1</v>
      </c>
      <c r="F172" s="237" t="s">
        <v>497</v>
      </c>
      <c r="G172" s="234"/>
      <c r="H172" s="238">
        <v>-0.24099999999999999</v>
      </c>
      <c r="I172" s="239"/>
      <c r="J172" s="234"/>
      <c r="K172" s="234"/>
      <c r="L172" s="240"/>
      <c r="M172" s="241"/>
      <c r="N172" s="242"/>
      <c r="O172" s="242"/>
      <c r="P172" s="242"/>
      <c r="Q172" s="242"/>
      <c r="R172" s="242"/>
      <c r="S172" s="242"/>
      <c r="T172" s="2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4" t="s">
        <v>135</v>
      </c>
      <c r="AU172" s="244" t="s">
        <v>88</v>
      </c>
      <c r="AV172" s="13" t="s">
        <v>88</v>
      </c>
      <c r="AW172" s="13" t="s">
        <v>34</v>
      </c>
      <c r="AX172" s="13" t="s">
        <v>78</v>
      </c>
      <c r="AY172" s="244" t="s">
        <v>127</v>
      </c>
    </row>
    <row r="173" s="14" customFormat="1">
      <c r="A173" s="14"/>
      <c r="B173" s="249"/>
      <c r="C173" s="250"/>
      <c r="D173" s="235" t="s">
        <v>135</v>
      </c>
      <c r="E173" s="251" t="s">
        <v>1</v>
      </c>
      <c r="F173" s="252" t="s">
        <v>160</v>
      </c>
      <c r="G173" s="250"/>
      <c r="H173" s="253">
        <v>24.048999999999999</v>
      </c>
      <c r="I173" s="254"/>
      <c r="J173" s="250"/>
      <c r="K173" s="250"/>
      <c r="L173" s="255"/>
      <c r="M173" s="256"/>
      <c r="N173" s="257"/>
      <c r="O173" s="257"/>
      <c r="P173" s="257"/>
      <c r="Q173" s="257"/>
      <c r="R173" s="257"/>
      <c r="S173" s="257"/>
      <c r="T173" s="25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9" t="s">
        <v>135</v>
      </c>
      <c r="AU173" s="259" t="s">
        <v>88</v>
      </c>
      <c r="AV173" s="14" t="s">
        <v>133</v>
      </c>
      <c r="AW173" s="14" t="s">
        <v>34</v>
      </c>
      <c r="AX173" s="14" t="s">
        <v>86</v>
      </c>
      <c r="AY173" s="259" t="s">
        <v>127</v>
      </c>
    </row>
    <row r="174" s="2" customFormat="1" ht="16.5" customHeight="1">
      <c r="A174" s="38"/>
      <c r="B174" s="39"/>
      <c r="C174" s="260" t="s">
        <v>216</v>
      </c>
      <c r="D174" s="260" t="s">
        <v>267</v>
      </c>
      <c r="E174" s="261" t="s">
        <v>268</v>
      </c>
      <c r="F174" s="262" t="s">
        <v>269</v>
      </c>
      <c r="G174" s="263" t="s">
        <v>243</v>
      </c>
      <c r="H174" s="264">
        <v>43.287999999999997</v>
      </c>
      <c r="I174" s="265"/>
      <c r="J174" s="266">
        <f>ROUND(I174*H174,2)</f>
        <v>0</v>
      </c>
      <c r="K174" s="267"/>
      <c r="L174" s="268"/>
      <c r="M174" s="269" t="s">
        <v>1</v>
      </c>
      <c r="N174" s="270" t="s">
        <v>43</v>
      </c>
      <c r="O174" s="91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1" t="s">
        <v>174</v>
      </c>
      <c r="AT174" s="231" t="s">
        <v>267</v>
      </c>
      <c r="AU174" s="231" t="s">
        <v>88</v>
      </c>
      <c r="AY174" s="17" t="s">
        <v>127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7" t="s">
        <v>86</v>
      </c>
      <c r="BK174" s="232">
        <f>ROUND(I174*H174,2)</f>
        <v>0</v>
      </c>
      <c r="BL174" s="17" t="s">
        <v>133</v>
      </c>
      <c r="BM174" s="231" t="s">
        <v>504</v>
      </c>
    </row>
    <row r="175" s="13" customFormat="1">
      <c r="A175" s="13"/>
      <c r="B175" s="233"/>
      <c r="C175" s="234"/>
      <c r="D175" s="235" t="s">
        <v>135</v>
      </c>
      <c r="E175" s="236" t="s">
        <v>1</v>
      </c>
      <c r="F175" s="237" t="s">
        <v>505</v>
      </c>
      <c r="G175" s="234"/>
      <c r="H175" s="238">
        <v>43.287999999999997</v>
      </c>
      <c r="I175" s="239"/>
      <c r="J175" s="234"/>
      <c r="K175" s="234"/>
      <c r="L175" s="240"/>
      <c r="M175" s="241"/>
      <c r="N175" s="242"/>
      <c r="O175" s="242"/>
      <c r="P175" s="242"/>
      <c r="Q175" s="242"/>
      <c r="R175" s="242"/>
      <c r="S175" s="242"/>
      <c r="T175" s="2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4" t="s">
        <v>135</v>
      </c>
      <c r="AU175" s="244" t="s">
        <v>88</v>
      </c>
      <c r="AV175" s="13" t="s">
        <v>88</v>
      </c>
      <c r="AW175" s="13" t="s">
        <v>34</v>
      </c>
      <c r="AX175" s="13" t="s">
        <v>86</v>
      </c>
      <c r="AY175" s="244" t="s">
        <v>127</v>
      </c>
    </row>
    <row r="176" s="12" customFormat="1" ht="22.8" customHeight="1">
      <c r="A176" s="12"/>
      <c r="B176" s="203"/>
      <c r="C176" s="204"/>
      <c r="D176" s="205" t="s">
        <v>77</v>
      </c>
      <c r="E176" s="217" t="s">
        <v>88</v>
      </c>
      <c r="F176" s="217" t="s">
        <v>272</v>
      </c>
      <c r="G176" s="204"/>
      <c r="H176" s="204"/>
      <c r="I176" s="207"/>
      <c r="J176" s="218">
        <f>BK176</f>
        <v>0</v>
      </c>
      <c r="K176" s="204"/>
      <c r="L176" s="209"/>
      <c r="M176" s="210"/>
      <c r="N176" s="211"/>
      <c r="O176" s="211"/>
      <c r="P176" s="212">
        <f>SUM(P177:P180)</f>
        <v>0</v>
      </c>
      <c r="Q176" s="211"/>
      <c r="R176" s="212">
        <f>SUM(R177:R180)</f>
        <v>0.021853999999999998</v>
      </c>
      <c r="S176" s="211"/>
      <c r="T176" s="213">
        <f>SUM(T177:T180)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4" t="s">
        <v>86</v>
      </c>
      <c r="AT176" s="215" t="s">
        <v>77</v>
      </c>
      <c r="AU176" s="215" t="s">
        <v>86</v>
      </c>
      <c r="AY176" s="214" t="s">
        <v>127</v>
      </c>
      <c r="BK176" s="216">
        <f>SUM(BK177:BK180)</f>
        <v>0</v>
      </c>
    </row>
    <row r="177" s="2" customFormat="1" ht="33" customHeight="1">
      <c r="A177" s="38"/>
      <c r="B177" s="39"/>
      <c r="C177" s="219" t="s">
        <v>220</v>
      </c>
      <c r="D177" s="219" t="s">
        <v>129</v>
      </c>
      <c r="E177" s="220" t="s">
        <v>274</v>
      </c>
      <c r="F177" s="221" t="s">
        <v>275</v>
      </c>
      <c r="G177" s="222" t="s">
        <v>154</v>
      </c>
      <c r="H177" s="223">
        <v>2.23</v>
      </c>
      <c r="I177" s="224"/>
      <c r="J177" s="225">
        <f>ROUND(I177*H177,2)</f>
        <v>0</v>
      </c>
      <c r="K177" s="226"/>
      <c r="L177" s="44"/>
      <c r="M177" s="227" t="s">
        <v>1</v>
      </c>
      <c r="N177" s="228" t="s">
        <v>43</v>
      </c>
      <c r="O177" s="91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1" t="s">
        <v>133</v>
      </c>
      <c r="AT177" s="231" t="s">
        <v>129</v>
      </c>
      <c r="AU177" s="231" t="s">
        <v>88</v>
      </c>
      <c r="AY177" s="17" t="s">
        <v>127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7" t="s">
        <v>86</v>
      </c>
      <c r="BK177" s="232">
        <f>ROUND(I177*H177,2)</f>
        <v>0</v>
      </c>
      <c r="BL177" s="17" t="s">
        <v>133</v>
      </c>
      <c r="BM177" s="231" t="s">
        <v>506</v>
      </c>
    </row>
    <row r="178" s="13" customFormat="1">
      <c r="A178" s="13"/>
      <c r="B178" s="233"/>
      <c r="C178" s="234"/>
      <c r="D178" s="235" t="s">
        <v>135</v>
      </c>
      <c r="E178" s="236" t="s">
        <v>1</v>
      </c>
      <c r="F178" s="237" t="s">
        <v>507</v>
      </c>
      <c r="G178" s="234"/>
      <c r="H178" s="238">
        <v>2.23</v>
      </c>
      <c r="I178" s="239"/>
      <c r="J178" s="234"/>
      <c r="K178" s="234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135</v>
      </c>
      <c r="AU178" s="244" t="s">
        <v>88</v>
      </c>
      <c r="AV178" s="13" t="s">
        <v>88</v>
      </c>
      <c r="AW178" s="13" t="s">
        <v>34</v>
      </c>
      <c r="AX178" s="13" t="s">
        <v>86</v>
      </c>
      <c r="AY178" s="244" t="s">
        <v>127</v>
      </c>
    </row>
    <row r="179" s="2" customFormat="1" ht="24.15" customHeight="1">
      <c r="A179" s="38"/>
      <c r="B179" s="39"/>
      <c r="C179" s="219" t="s">
        <v>225</v>
      </c>
      <c r="D179" s="219" t="s">
        <v>129</v>
      </c>
      <c r="E179" s="220" t="s">
        <v>279</v>
      </c>
      <c r="F179" s="221" t="s">
        <v>280</v>
      </c>
      <c r="G179" s="222" t="s">
        <v>191</v>
      </c>
      <c r="H179" s="223">
        <v>44.600000000000001</v>
      </c>
      <c r="I179" s="224"/>
      <c r="J179" s="225">
        <f>ROUND(I179*H179,2)</f>
        <v>0</v>
      </c>
      <c r="K179" s="226"/>
      <c r="L179" s="44"/>
      <c r="M179" s="227" t="s">
        <v>1</v>
      </c>
      <c r="N179" s="228" t="s">
        <v>43</v>
      </c>
      <c r="O179" s="91"/>
      <c r="P179" s="229">
        <f>O179*H179</f>
        <v>0</v>
      </c>
      <c r="Q179" s="229">
        <v>0.00048999999999999998</v>
      </c>
      <c r="R179" s="229">
        <f>Q179*H179</f>
        <v>0.021853999999999998</v>
      </c>
      <c r="S179" s="229">
        <v>0</v>
      </c>
      <c r="T179" s="23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1" t="s">
        <v>133</v>
      </c>
      <c r="AT179" s="231" t="s">
        <v>129</v>
      </c>
      <c r="AU179" s="231" t="s">
        <v>88</v>
      </c>
      <c r="AY179" s="17" t="s">
        <v>127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7" t="s">
        <v>86</v>
      </c>
      <c r="BK179" s="232">
        <f>ROUND(I179*H179,2)</f>
        <v>0</v>
      </c>
      <c r="BL179" s="17" t="s">
        <v>133</v>
      </c>
      <c r="BM179" s="231" t="s">
        <v>508</v>
      </c>
    </row>
    <row r="180" s="13" customFormat="1">
      <c r="A180" s="13"/>
      <c r="B180" s="233"/>
      <c r="C180" s="234"/>
      <c r="D180" s="235" t="s">
        <v>135</v>
      </c>
      <c r="E180" s="236" t="s">
        <v>1</v>
      </c>
      <c r="F180" s="237" t="s">
        <v>509</v>
      </c>
      <c r="G180" s="234"/>
      <c r="H180" s="238">
        <v>44.600000000000001</v>
      </c>
      <c r="I180" s="239"/>
      <c r="J180" s="234"/>
      <c r="K180" s="234"/>
      <c r="L180" s="240"/>
      <c r="M180" s="241"/>
      <c r="N180" s="242"/>
      <c r="O180" s="242"/>
      <c r="P180" s="242"/>
      <c r="Q180" s="242"/>
      <c r="R180" s="242"/>
      <c r="S180" s="242"/>
      <c r="T180" s="24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4" t="s">
        <v>135</v>
      </c>
      <c r="AU180" s="244" t="s">
        <v>88</v>
      </c>
      <c r="AV180" s="13" t="s">
        <v>88</v>
      </c>
      <c r="AW180" s="13" t="s">
        <v>34</v>
      </c>
      <c r="AX180" s="13" t="s">
        <v>86</v>
      </c>
      <c r="AY180" s="244" t="s">
        <v>127</v>
      </c>
    </row>
    <row r="181" s="12" customFormat="1" ht="22.8" customHeight="1">
      <c r="A181" s="12"/>
      <c r="B181" s="203"/>
      <c r="C181" s="204"/>
      <c r="D181" s="205" t="s">
        <v>77</v>
      </c>
      <c r="E181" s="217" t="s">
        <v>140</v>
      </c>
      <c r="F181" s="217" t="s">
        <v>510</v>
      </c>
      <c r="G181" s="204"/>
      <c r="H181" s="204"/>
      <c r="I181" s="207"/>
      <c r="J181" s="218">
        <f>BK181</f>
        <v>0</v>
      </c>
      <c r="K181" s="204"/>
      <c r="L181" s="209"/>
      <c r="M181" s="210"/>
      <c r="N181" s="211"/>
      <c r="O181" s="211"/>
      <c r="P181" s="212">
        <f>SUM(P182:P188)</f>
        <v>0</v>
      </c>
      <c r="Q181" s="211"/>
      <c r="R181" s="212">
        <f>SUM(R182:R188)</f>
        <v>0</v>
      </c>
      <c r="S181" s="211"/>
      <c r="T181" s="213">
        <f>SUM(T182:T188)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4" t="s">
        <v>86</v>
      </c>
      <c r="AT181" s="215" t="s">
        <v>77</v>
      </c>
      <c r="AU181" s="215" t="s">
        <v>86</v>
      </c>
      <c r="AY181" s="214" t="s">
        <v>127</v>
      </c>
      <c r="BK181" s="216">
        <f>SUM(BK182:BK188)</f>
        <v>0</v>
      </c>
    </row>
    <row r="182" s="2" customFormat="1" ht="21.75" customHeight="1">
      <c r="A182" s="38"/>
      <c r="B182" s="39"/>
      <c r="C182" s="219" t="s">
        <v>230</v>
      </c>
      <c r="D182" s="219" t="s">
        <v>129</v>
      </c>
      <c r="E182" s="220" t="s">
        <v>511</v>
      </c>
      <c r="F182" s="221" t="s">
        <v>512</v>
      </c>
      <c r="G182" s="222" t="s">
        <v>375</v>
      </c>
      <c r="H182" s="223">
        <v>1</v>
      </c>
      <c r="I182" s="224"/>
      <c r="J182" s="225">
        <f>ROUND(I182*H182,2)</f>
        <v>0</v>
      </c>
      <c r="K182" s="226"/>
      <c r="L182" s="44"/>
      <c r="M182" s="227" t="s">
        <v>1</v>
      </c>
      <c r="N182" s="228" t="s">
        <v>43</v>
      </c>
      <c r="O182" s="91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1" t="s">
        <v>133</v>
      </c>
      <c r="AT182" s="231" t="s">
        <v>129</v>
      </c>
      <c r="AU182" s="231" t="s">
        <v>88</v>
      </c>
      <c r="AY182" s="17" t="s">
        <v>127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7" t="s">
        <v>86</v>
      </c>
      <c r="BK182" s="232">
        <f>ROUND(I182*H182,2)</f>
        <v>0</v>
      </c>
      <c r="BL182" s="17" t="s">
        <v>133</v>
      </c>
      <c r="BM182" s="231" t="s">
        <v>513</v>
      </c>
    </row>
    <row r="183" s="2" customFormat="1">
      <c r="A183" s="38"/>
      <c r="B183" s="39"/>
      <c r="C183" s="40"/>
      <c r="D183" s="235" t="s">
        <v>156</v>
      </c>
      <c r="E183" s="40"/>
      <c r="F183" s="245" t="s">
        <v>514</v>
      </c>
      <c r="G183" s="40"/>
      <c r="H183" s="40"/>
      <c r="I183" s="246"/>
      <c r="J183" s="40"/>
      <c r="K183" s="40"/>
      <c r="L183" s="44"/>
      <c r="M183" s="247"/>
      <c r="N183" s="248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156</v>
      </c>
      <c r="AU183" s="17" t="s">
        <v>88</v>
      </c>
    </row>
    <row r="184" s="2" customFormat="1" ht="16.5" customHeight="1">
      <c r="A184" s="38"/>
      <c r="B184" s="39"/>
      <c r="C184" s="219" t="s">
        <v>236</v>
      </c>
      <c r="D184" s="219" t="s">
        <v>129</v>
      </c>
      <c r="E184" s="220" t="s">
        <v>515</v>
      </c>
      <c r="F184" s="221" t="s">
        <v>516</v>
      </c>
      <c r="G184" s="222" t="s">
        <v>375</v>
      </c>
      <c r="H184" s="223">
        <v>1</v>
      </c>
      <c r="I184" s="224"/>
      <c r="J184" s="225">
        <f>ROUND(I184*H184,2)</f>
        <v>0</v>
      </c>
      <c r="K184" s="226"/>
      <c r="L184" s="44"/>
      <c r="M184" s="227" t="s">
        <v>1</v>
      </c>
      <c r="N184" s="228" t="s">
        <v>43</v>
      </c>
      <c r="O184" s="91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1" t="s">
        <v>133</v>
      </c>
      <c r="AT184" s="231" t="s">
        <v>129</v>
      </c>
      <c r="AU184" s="231" t="s">
        <v>88</v>
      </c>
      <c r="AY184" s="17" t="s">
        <v>127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7" t="s">
        <v>86</v>
      </c>
      <c r="BK184" s="232">
        <f>ROUND(I184*H184,2)</f>
        <v>0</v>
      </c>
      <c r="BL184" s="17" t="s">
        <v>133</v>
      </c>
      <c r="BM184" s="231" t="s">
        <v>517</v>
      </c>
    </row>
    <row r="185" s="2" customFormat="1">
      <c r="A185" s="38"/>
      <c r="B185" s="39"/>
      <c r="C185" s="40"/>
      <c r="D185" s="235" t="s">
        <v>156</v>
      </c>
      <c r="E185" s="40"/>
      <c r="F185" s="245" t="s">
        <v>518</v>
      </c>
      <c r="G185" s="40"/>
      <c r="H185" s="40"/>
      <c r="I185" s="246"/>
      <c r="J185" s="40"/>
      <c r="K185" s="40"/>
      <c r="L185" s="44"/>
      <c r="M185" s="247"/>
      <c r="N185" s="248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156</v>
      </c>
      <c r="AU185" s="17" t="s">
        <v>88</v>
      </c>
    </row>
    <row r="186" s="2" customFormat="1" ht="37.8" customHeight="1">
      <c r="A186" s="38"/>
      <c r="B186" s="39"/>
      <c r="C186" s="219" t="s">
        <v>7</v>
      </c>
      <c r="D186" s="219" t="s">
        <v>129</v>
      </c>
      <c r="E186" s="220" t="s">
        <v>519</v>
      </c>
      <c r="F186" s="221" t="s">
        <v>520</v>
      </c>
      <c r="G186" s="222" t="s">
        <v>326</v>
      </c>
      <c r="H186" s="223">
        <v>1</v>
      </c>
      <c r="I186" s="224"/>
      <c r="J186" s="225">
        <f>ROUND(I186*H186,2)</f>
        <v>0</v>
      </c>
      <c r="K186" s="226"/>
      <c r="L186" s="44"/>
      <c r="M186" s="227" t="s">
        <v>1</v>
      </c>
      <c r="N186" s="228" t="s">
        <v>43</v>
      </c>
      <c r="O186" s="91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1" t="s">
        <v>133</v>
      </c>
      <c r="AT186" s="231" t="s">
        <v>129</v>
      </c>
      <c r="AU186" s="231" t="s">
        <v>88</v>
      </c>
      <c r="AY186" s="17" t="s">
        <v>127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7" t="s">
        <v>86</v>
      </c>
      <c r="BK186" s="232">
        <f>ROUND(I186*H186,2)</f>
        <v>0</v>
      </c>
      <c r="BL186" s="17" t="s">
        <v>133</v>
      </c>
      <c r="BM186" s="231" t="s">
        <v>521</v>
      </c>
    </row>
    <row r="187" s="2" customFormat="1">
      <c r="A187" s="38"/>
      <c r="B187" s="39"/>
      <c r="C187" s="40"/>
      <c r="D187" s="235" t="s">
        <v>156</v>
      </c>
      <c r="E187" s="40"/>
      <c r="F187" s="245" t="s">
        <v>522</v>
      </c>
      <c r="G187" s="40"/>
      <c r="H187" s="40"/>
      <c r="I187" s="246"/>
      <c r="J187" s="40"/>
      <c r="K187" s="40"/>
      <c r="L187" s="44"/>
      <c r="M187" s="247"/>
      <c r="N187" s="248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156</v>
      </c>
      <c r="AU187" s="17" t="s">
        <v>88</v>
      </c>
    </row>
    <row r="188" s="13" customFormat="1">
      <c r="A188" s="13"/>
      <c r="B188" s="233"/>
      <c r="C188" s="234"/>
      <c r="D188" s="235" t="s">
        <v>135</v>
      </c>
      <c r="E188" s="236" t="s">
        <v>1</v>
      </c>
      <c r="F188" s="237" t="s">
        <v>523</v>
      </c>
      <c r="G188" s="234"/>
      <c r="H188" s="238">
        <v>1</v>
      </c>
      <c r="I188" s="239"/>
      <c r="J188" s="234"/>
      <c r="K188" s="234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135</v>
      </c>
      <c r="AU188" s="244" t="s">
        <v>88</v>
      </c>
      <c r="AV188" s="13" t="s">
        <v>88</v>
      </c>
      <c r="AW188" s="13" t="s">
        <v>34</v>
      </c>
      <c r="AX188" s="13" t="s">
        <v>86</v>
      </c>
      <c r="AY188" s="244" t="s">
        <v>127</v>
      </c>
    </row>
    <row r="189" s="12" customFormat="1" ht="22.8" customHeight="1">
      <c r="A189" s="12"/>
      <c r="B189" s="203"/>
      <c r="C189" s="204"/>
      <c r="D189" s="205" t="s">
        <v>77</v>
      </c>
      <c r="E189" s="217" t="s">
        <v>133</v>
      </c>
      <c r="F189" s="217" t="s">
        <v>283</v>
      </c>
      <c r="G189" s="204"/>
      <c r="H189" s="204"/>
      <c r="I189" s="207"/>
      <c r="J189" s="218">
        <f>BK189</f>
        <v>0</v>
      </c>
      <c r="K189" s="204"/>
      <c r="L189" s="209"/>
      <c r="M189" s="210"/>
      <c r="N189" s="211"/>
      <c r="O189" s="211"/>
      <c r="P189" s="212">
        <f>SUM(P190:P199)</f>
        <v>0</v>
      </c>
      <c r="Q189" s="211"/>
      <c r="R189" s="212">
        <f>SUM(R190:R199)</f>
        <v>0</v>
      </c>
      <c r="S189" s="211"/>
      <c r="T189" s="213">
        <f>SUM(T190:T199)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4" t="s">
        <v>86</v>
      </c>
      <c r="AT189" s="215" t="s">
        <v>77</v>
      </c>
      <c r="AU189" s="215" t="s">
        <v>86</v>
      </c>
      <c r="AY189" s="214" t="s">
        <v>127</v>
      </c>
      <c r="BK189" s="216">
        <f>SUM(BK190:BK199)</f>
        <v>0</v>
      </c>
    </row>
    <row r="190" s="2" customFormat="1" ht="21.75" customHeight="1">
      <c r="A190" s="38"/>
      <c r="B190" s="39"/>
      <c r="C190" s="219" t="s">
        <v>224</v>
      </c>
      <c r="D190" s="219" t="s">
        <v>129</v>
      </c>
      <c r="E190" s="220" t="s">
        <v>285</v>
      </c>
      <c r="F190" s="221" t="s">
        <v>286</v>
      </c>
      <c r="G190" s="222" t="s">
        <v>154</v>
      </c>
      <c r="H190" s="223">
        <v>0.69199999999999995</v>
      </c>
      <c r="I190" s="224"/>
      <c r="J190" s="225">
        <f>ROUND(I190*H190,2)</f>
        <v>0</v>
      </c>
      <c r="K190" s="226"/>
      <c r="L190" s="44"/>
      <c r="M190" s="227" t="s">
        <v>1</v>
      </c>
      <c r="N190" s="228" t="s">
        <v>43</v>
      </c>
      <c r="O190" s="91"/>
      <c r="P190" s="229">
        <f>O190*H190</f>
        <v>0</v>
      </c>
      <c r="Q190" s="229">
        <v>0</v>
      </c>
      <c r="R190" s="229">
        <f>Q190*H190</f>
        <v>0</v>
      </c>
      <c r="S190" s="229">
        <v>0</v>
      </c>
      <c r="T190" s="23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1" t="s">
        <v>133</v>
      </c>
      <c r="AT190" s="231" t="s">
        <v>129</v>
      </c>
      <c r="AU190" s="231" t="s">
        <v>88</v>
      </c>
      <c r="AY190" s="17" t="s">
        <v>127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7" t="s">
        <v>86</v>
      </c>
      <c r="BK190" s="232">
        <f>ROUND(I190*H190,2)</f>
        <v>0</v>
      </c>
      <c r="BL190" s="17" t="s">
        <v>133</v>
      </c>
      <c r="BM190" s="231" t="s">
        <v>524</v>
      </c>
    </row>
    <row r="191" s="13" customFormat="1">
      <c r="A191" s="13"/>
      <c r="B191" s="233"/>
      <c r="C191" s="234"/>
      <c r="D191" s="235" t="s">
        <v>135</v>
      </c>
      <c r="E191" s="236" t="s">
        <v>1</v>
      </c>
      <c r="F191" s="237" t="s">
        <v>525</v>
      </c>
      <c r="G191" s="234"/>
      <c r="H191" s="238">
        <v>0.69199999999999995</v>
      </c>
      <c r="I191" s="239"/>
      <c r="J191" s="234"/>
      <c r="K191" s="234"/>
      <c r="L191" s="240"/>
      <c r="M191" s="241"/>
      <c r="N191" s="242"/>
      <c r="O191" s="242"/>
      <c r="P191" s="242"/>
      <c r="Q191" s="242"/>
      <c r="R191" s="242"/>
      <c r="S191" s="242"/>
      <c r="T191" s="24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4" t="s">
        <v>135</v>
      </c>
      <c r="AU191" s="244" t="s">
        <v>88</v>
      </c>
      <c r="AV191" s="13" t="s">
        <v>88</v>
      </c>
      <c r="AW191" s="13" t="s">
        <v>34</v>
      </c>
      <c r="AX191" s="13" t="s">
        <v>86</v>
      </c>
      <c r="AY191" s="244" t="s">
        <v>127</v>
      </c>
    </row>
    <row r="192" s="2" customFormat="1" ht="24.15" customHeight="1">
      <c r="A192" s="38"/>
      <c r="B192" s="39"/>
      <c r="C192" s="219" t="s">
        <v>250</v>
      </c>
      <c r="D192" s="219" t="s">
        <v>129</v>
      </c>
      <c r="E192" s="220" t="s">
        <v>290</v>
      </c>
      <c r="F192" s="221" t="s">
        <v>291</v>
      </c>
      <c r="G192" s="222" t="s">
        <v>154</v>
      </c>
      <c r="H192" s="223">
        <v>5.3460000000000001</v>
      </c>
      <c r="I192" s="224"/>
      <c r="J192" s="225">
        <f>ROUND(I192*H192,2)</f>
        <v>0</v>
      </c>
      <c r="K192" s="226"/>
      <c r="L192" s="44"/>
      <c r="M192" s="227" t="s">
        <v>1</v>
      </c>
      <c r="N192" s="228" t="s">
        <v>43</v>
      </c>
      <c r="O192" s="91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1" t="s">
        <v>133</v>
      </c>
      <c r="AT192" s="231" t="s">
        <v>129</v>
      </c>
      <c r="AU192" s="231" t="s">
        <v>88</v>
      </c>
      <c r="AY192" s="17" t="s">
        <v>127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7" t="s">
        <v>86</v>
      </c>
      <c r="BK192" s="232">
        <f>ROUND(I192*H192,2)</f>
        <v>0</v>
      </c>
      <c r="BL192" s="17" t="s">
        <v>133</v>
      </c>
      <c r="BM192" s="231" t="s">
        <v>526</v>
      </c>
    </row>
    <row r="193" s="13" customFormat="1">
      <c r="A193" s="13"/>
      <c r="B193" s="233"/>
      <c r="C193" s="234"/>
      <c r="D193" s="235" t="s">
        <v>135</v>
      </c>
      <c r="E193" s="236" t="s">
        <v>1</v>
      </c>
      <c r="F193" s="237" t="s">
        <v>527</v>
      </c>
      <c r="G193" s="234"/>
      <c r="H193" s="238">
        <v>0.86899999999999999</v>
      </c>
      <c r="I193" s="239"/>
      <c r="J193" s="234"/>
      <c r="K193" s="234"/>
      <c r="L193" s="240"/>
      <c r="M193" s="241"/>
      <c r="N193" s="242"/>
      <c r="O193" s="242"/>
      <c r="P193" s="242"/>
      <c r="Q193" s="242"/>
      <c r="R193" s="242"/>
      <c r="S193" s="242"/>
      <c r="T193" s="24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4" t="s">
        <v>135</v>
      </c>
      <c r="AU193" s="244" t="s">
        <v>88</v>
      </c>
      <c r="AV193" s="13" t="s">
        <v>88</v>
      </c>
      <c r="AW193" s="13" t="s">
        <v>34</v>
      </c>
      <c r="AX193" s="13" t="s">
        <v>78</v>
      </c>
      <c r="AY193" s="244" t="s">
        <v>127</v>
      </c>
    </row>
    <row r="194" s="13" customFormat="1">
      <c r="A194" s="13"/>
      <c r="B194" s="233"/>
      <c r="C194" s="234"/>
      <c r="D194" s="235" t="s">
        <v>135</v>
      </c>
      <c r="E194" s="236" t="s">
        <v>1</v>
      </c>
      <c r="F194" s="237" t="s">
        <v>528</v>
      </c>
      <c r="G194" s="234"/>
      <c r="H194" s="238">
        <v>4.4770000000000003</v>
      </c>
      <c r="I194" s="239"/>
      <c r="J194" s="234"/>
      <c r="K194" s="234"/>
      <c r="L194" s="240"/>
      <c r="M194" s="241"/>
      <c r="N194" s="242"/>
      <c r="O194" s="242"/>
      <c r="P194" s="242"/>
      <c r="Q194" s="242"/>
      <c r="R194" s="242"/>
      <c r="S194" s="242"/>
      <c r="T194" s="24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4" t="s">
        <v>135</v>
      </c>
      <c r="AU194" s="244" t="s">
        <v>88</v>
      </c>
      <c r="AV194" s="13" t="s">
        <v>88</v>
      </c>
      <c r="AW194" s="13" t="s">
        <v>34</v>
      </c>
      <c r="AX194" s="13" t="s">
        <v>78</v>
      </c>
      <c r="AY194" s="244" t="s">
        <v>127</v>
      </c>
    </row>
    <row r="195" s="14" customFormat="1">
      <c r="A195" s="14"/>
      <c r="B195" s="249"/>
      <c r="C195" s="250"/>
      <c r="D195" s="235" t="s">
        <v>135</v>
      </c>
      <c r="E195" s="251" t="s">
        <v>1</v>
      </c>
      <c r="F195" s="252" t="s">
        <v>160</v>
      </c>
      <c r="G195" s="250"/>
      <c r="H195" s="253">
        <v>5.3460000000000001</v>
      </c>
      <c r="I195" s="254"/>
      <c r="J195" s="250"/>
      <c r="K195" s="250"/>
      <c r="L195" s="255"/>
      <c r="M195" s="256"/>
      <c r="N195" s="257"/>
      <c r="O195" s="257"/>
      <c r="P195" s="257"/>
      <c r="Q195" s="257"/>
      <c r="R195" s="257"/>
      <c r="S195" s="257"/>
      <c r="T195" s="25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9" t="s">
        <v>135</v>
      </c>
      <c r="AU195" s="259" t="s">
        <v>88</v>
      </c>
      <c r="AV195" s="14" t="s">
        <v>133</v>
      </c>
      <c r="AW195" s="14" t="s">
        <v>34</v>
      </c>
      <c r="AX195" s="14" t="s">
        <v>86</v>
      </c>
      <c r="AY195" s="259" t="s">
        <v>127</v>
      </c>
    </row>
    <row r="196" s="2" customFormat="1" ht="24.15" customHeight="1">
      <c r="A196" s="38"/>
      <c r="B196" s="39"/>
      <c r="C196" s="219" t="s">
        <v>261</v>
      </c>
      <c r="D196" s="219" t="s">
        <v>129</v>
      </c>
      <c r="E196" s="220" t="s">
        <v>296</v>
      </c>
      <c r="F196" s="221" t="s">
        <v>297</v>
      </c>
      <c r="G196" s="222" t="s">
        <v>154</v>
      </c>
      <c r="H196" s="223">
        <v>1.5</v>
      </c>
      <c r="I196" s="224"/>
      <c r="J196" s="225">
        <f>ROUND(I196*H196,2)</f>
        <v>0</v>
      </c>
      <c r="K196" s="226"/>
      <c r="L196" s="44"/>
      <c r="M196" s="227" t="s">
        <v>1</v>
      </c>
      <c r="N196" s="228" t="s">
        <v>43</v>
      </c>
      <c r="O196" s="91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1" t="s">
        <v>133</v>
      </c>
      <c r="AT196" s="231" t="s">
        <v>129</v>
      </c>
      <c r="AU196" s="231" t="s">
        <v>88</v>
      </c>
      <c r="AY196" s="17" t="s">
        <v>127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7" t="s">
        <v>86</v>
      </c>
      <c r="BK196" s="232">
        <f>ROUND(I196*H196,2)</f>
        <v>0</v>
      </c>
      <c r="BL196" s="17" t="s">
        <v>133</v>
      </c>
      <c r="BM196" s="231" t="s">
        <v>529</v>
      </c>
    </row>
    <row r="197" s="13" customFormat="1">
      <c r="A197" s="13"/>
      <c r="B197" s="233"/>
      <c r="C197" s="234"/>
      <c r="D197" s="235" t="s">
        <v>135</v>
      </c>
      <c r="E197" s="236" t="s">
        <v>1</v>
      </c>
      <c r="F197" s="237" t="s">
        <v>530</v>
      </c>
      <c r="G197" s="234"/>
      <c r="H197" s="238">
        <v>1.5</v>
      </c>
      <c r="I197" s="239"/>
      <c r="J197" s="234"/>
      <c r="K197" s="234"/>
      <c r="L197" s="240"/>
      <c r="M197" s="241"/>
      <c r="N197" s="242"/>
      <c r="O197" s="242"/>
      <c r="P197" s="242"/>
      <c r="Q197" s="242"/>
      <c r="R197" s="242"/>
      <c r="S197" s="242"/>
      <c r="T197" s="24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4" t="s">
        <v>135</v>
      </c>
      <c r="AU197" s="244" t="s">
        <v>88</v>
      </c>
      <c r="AV197" s="13" t="s">
        <v>88</v>
      </c>
      <c r="AW197" s="13" t="s">
        <v>34</v>
      </c>
      <c r="AX197" s="13" t="s">
        <v>86</v>
      </c>
      <c r="AY197" s="244" t="s">
        <v>127</v>
      </c>
    </row>
    <row r="198" s="2" customFormat="1" ht="24.15" customHeight="1">
      <c r="A198" s="38"/>
      <c r="B198" s="39"/>
      <c r="C198" s="219" t="s">
        <v>266</v>
      </c>
      <c r="D198" s="219" t="s">
        <v>129</v>
      </c>
      <c r="E198" s="220" t="s">
        <v>531</v>
      </c>
      <c r="F198" s="221" t="s">
        <v>532</v>
      </c>
      <c r="G198" s="222" t="s">
        <v>154</v>
      </c>
      <c r="H198" s="223">
        <v>0.16900000000000001</v>
      </c>
      <c r="I198" s="224"/>
      <c r="J198" s="225">
        <f>ROUND(I198*H198,2)</f>
        <v>0</v>
      </c>
      <c r="K198" s="226"/>
      <c r="L198" s="44"/>
      <c r="M198" s="227" t="s">
        <v>1</v>
      </c>
      <c r="N198" s="228" t="s">
        <v>43</v>
      </c>
      <c r="O198" s="91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1" t="s">
        <v>133</v>
      </c>
      <c r="AT198" s="231" t="s">
        <v>129</v>
      </c>
      <c r="AU198" s="231" t="s">
        <v>88</v>
      </c>
      <c r="AY198" s="17" t="s">
        <v>127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7" t="s">
        <v>86</v>
      </c>
      <c r="BK198" s="232">
        <f>ROUND(I198*H198,2)</f>
        <v>0</v>
      </c>
      <c r="BL198" s="17" t="s">
        <v>133</v>
      </c>
      <c r="BM198" s="231" t="s">
        <v>533</v>
      </c>
    </row>
    <row r="199" s="13" customFormat="1">
      <c r="A199" s="13"/>
      <c r="B199" s="233"/>
      <c r="C199" s="234"/>
      <c r="D199" s="235" t="s">
        <v>135</v>
      </c>
      <c r="E199" s="236" t="s">
        <v>1</v>
      </c>
      <c r="F199" s="237" t="s">
        <v>534</v>
      </c>
      <c r="G199" s="234"/>
      <c r="H199" s="238">
        <v>0.16900000000000001</v>
      </c>
      <c r="I199" s="239"/>
      <c r="J199" s="234"/>
      <c r="K199" s="234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135</v>
      </c>
      <c r="AU199" s="244" t="s">
        <v>88</v>
      </c>
      <c r="AV199" s="13" t="s">
        <v>88</v>
      </c>
      <c r="AW199" s="13" t="s">
        <v>34</v>
      </c>
      <c r="AX199" s="13" t="s">
        <v>86</v>
      </c>
      <c r="AY199" s="244" t="s">
        <v>127</v>
      </c>
    </row>
    <row r="200" s="12" customFormat="1" ht="22.8" customHeight="1">
      <c r="A200" s="12"/>
      <c r="B200" s="203"/>
      <c r="C200" s="204"/>
      <c r="D200" s="205" t="s">
        <v>77</v>
      </c>
      <c r="E200" s="217" t="s">
        <v>174</v>
      </c>
      <c r="F200" s="217" t="s">
        <v>307</v>
      </c>
      <c r="G200" s="204"/>
      <c r="H200" s="204"/>
      <c r="I200" s="207"/>
      <c r="J200" s="218">
        <f>BK200</f>
        <v>0</v>
      </c>
      <c r="K200" s="204"/>
      <c r="L200" s="209"/>
      <c r="M200" s="210"/>
      <c r="N200" s="211"/>
      <c r="O200" s="211"/>
      <c r="P200" s="212">
        <f>SUM(P201:P235)</f>
        <v>0</v>
      </c>
      <c r="Q200" s="211"/>
      <c r="R200" s="212">
        <f>SUM(R201:R235)</f>
        <v>2.3302846700000002</v>
      </c>
      <c r="S200" s="211"/>
      <c r="T200" s="213">
        <f>SUM(T201:T235)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4" t="s">
        <v>86</v>
      </c>
      <c r="AT200" s="215" t="s">
        <v>77</v>
      </c>
      <c r="AU200" s="215" t="s">
        <v>86</v>
      </c>
      <c r="AY200" s="214" t="s">
        <v>127</v>
      </c>
      <c r="BK200" s="216">
        <f>SUM(BK201:BK235)</f>
        <v>0</v>
      </c>
    </row>
    <row r="201" s="2" customFormat="1" ht="33" customHeight="1">
      <c r="A201" s="38"/>
      <c r="B201" s="39"/>
      <c r="C201" s="219" t="s">
        <v>273</v>
      </c>
      <c r="D201" s="219" t="s">
        <v>129</v>
      </c>
      <c r="E201" s="220" t="s">
        <v>535</v>
      </c>
      <c r="F201" s="221" t="s">
        <v>536</v>
      </c>
      <c r="G201" s="222" t="s">
        <v>191</v>
      </c>
      <c r="H201" s="223">
        <v>36.700000000000003</v>
      </c>
      <c r="I201" s="224"/>
      <c r="J201" s="225">
        <f>ROUND(I201*H201,2)</f>
        <v>0</v>
      </c>
      <c r="K201" s="226"/>
      <c r="L201" s="44"/>
      <c r="M201" s="227" t="s">
        <v>1</v>
      </c>
      <c r="N201" s="228" t="s">
        <v>43</v>
      </c>
      <c r="O201" s="91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1" t="s">
        <v>133</v>
      </c>
      <c r="AT201" s="231" t="s">
        <v>129</v>
      </c>
      <c r="AU201" s="231" t="s">
        <v>88</v>
      </c>
      <c r="AY201" s="17" t="s">
        <v>127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7" t="s">
        <v>86</v>
      </c>
      <c r="BK201" s="232">
        <f>ROUND(I201*H201,2)</f>
        <v>0</v>
      </c>
      <c r="BL201" s="17" t="s">
        <v>133</v>
      </c>
      <c r="BM201" s="231" t="s">
        <v>537</v>
      </c>
    </row>
    <row r="202" s="13" customFormat="1">
      <c r="A202" s="13"/>
      <c r="B202" s="233"/>
      <c r="C202" s="234"/>
      <c r="D202" s="235" t="s">
        <v>135</v>
      </c>
      <c r="E202" s="236" t="s">
        <v>1</v>
      </c>
      <c r="F202" s="237" t="s">
        <v>538</v>
      </c>
      <c r="G202" s="234"/>
      <c r="H202" s="238">
        <v>36.700000000000003</v>
      </c>
      <c r="I202" s="239"/>
      <c r="J202" s="234"/>
      <c r="K202" s="234"/>
      <c r="L202" s="240"/>
      <c r="M202" s="241"/>
      <c r="N202" s="242"/>
      <c r="O202" s="242"/>
      <c r="P202" s="242"/>
      <c r="Q202" s="242"/>
      <c r="R202" s="242"/>
      <c r="S202" s="242"/>
      <c r="T202" s="24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4" t="s">
        <v>135</v>
      </c>
      <c r="AU202" s="244" t="s">
        <v>88</v>
      </c>
      <c r="AV202" s="13" t="s">
        <v>88</v>
      </c>
      <c r="AW202" s="13" t="s">
        <v>34</v>
      </c>
      <c r="AX202" s="13" t="s">
        <v>86</v>
      </c>
      <c r="AY202" s="244" t="s">
        <v>127</v>
      </c>
    </row>
    <row r="203" s="2" customFormat="1" ht="24.15" customHeight="1">
      <c r="A203" s="38"/>
      <c r="B203" s="39"/>
      <c r="C203" s="260" t="s">
        <v>278</v>
      </c>
      <c r="D203" s="260" t="s">
        <v>267</v>
      </c>
      <c r="E203" s="261" t="s">
        <v>539</v>
      </c>
      <c r="F203" s="262" t="s">
        <v>540</v>
      </c>
      <c r="G203" s="263" t="s">
        <v>191</v>
      </c>
      <c r="H203" s="264">
        <v>37.250999999999998</v>
      </c>
      <c r="I203" s="265"/>
      <c r="J203" s="266">
        <f>ROUND(I203*H203,2)</f>
        <v>0</v>
      </c>
      <c r="K203" s="267"/>
      <c r="L203" s="268"/>
      <c r="M203" s="269" t="s">
        <v>1</v>
      </c>
      <c r="N203" s="270" t="s">
        <v>43</v>
      </c>
      <c r="O203" s="91"/>
      <c r="P203" s="229">
        <f>O203*H203</f>
        <v>0</v>
      </c>
      <c r="Q203" s="229">
        <v>0.0010499999999999999</v>
      </c>
      <c r="R203" s="229">
        <f>Q203*H203</f>
        <v>0.039113549999999997</v>
      </c>
      <c r="S203" s="229">
        <v>0</v>
      </c>
      <c r="T203" s="230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1" t="s">
        <v>174</v>
      </c>
      <c r="AT203" s="231" t="s">
        <v>267</v>
      </c>
      <c r="AU203" s="231" t="s">
        <v>88</v>
      </c>
      <c r="AY203" s="17" t="s">
        <v>127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7" t="s">
        <v>86</v>
      </c>
      <c r="BK203" s="232">
        <f>ROUND(I203*H203,2)</f>
        <v>0</v>
      </c>
      <c r="BL203" s="17" t="s">
        <v>133</v>
      </c>
      <c r="BM203" s="231" t="s">
        <v>541</v>
      </c>
    </row>
    <row r="204" s="13" customFormat="1">
      <c r="A204" s="13"/>
      <c r="B204" s="233"/>
      <c r="C204" s="234"/>
      <c r="D204" s="235" t="s">
        <v>135</v>
      </c>
      <c r="E204" s="234"/>
      <c r="F204" s="237" t="s">
        <v>542</v>
      </c>
      <c r="G204" s="234"/>
      <c r="H204" s="238">
        <v>37.250999999999998</v>
      </c>
      <c r="I204" s="239"/>
      <c r="J204" s="234"/>
      <c r="K204" s="234"/>
      <c r="L204" s="240"/>
      <c r="M204" s="241"/>
      <c r="N204" s="242"/>
      <c r="O204" s="242"/>
      <c r="P204" s="242"/>
      <c r="Q204" s="242"/>
      <c r="R204" s="242"/>
      <c r="S204" s="242"/>
      <c r="T204" s="24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4" t="s">
        <v>135</v>
      </c>
      <c r="AU204" s="244" t="s">
        <v>88</v>
      </c>
      <c r="AV204" s="13" t="s">
        <v>88</v>
      </c>
      <c r="AW204" s="13" t="s">
        <v>4</v>
      </c>
      <c r="AX204" s="13" t="s">
        <v>86</v>
      </c>
      <c r="AY204" s="244" t="s">
        <v>127</v>
      </c>
    </row>
    <row r="205" s="2" customFormat="1" ht="33" customHeight="1">
      <c r="A205" s="38"/>
      <c r="B205" s="39"/>
      <c r="C205" s="219" t="s">
        <v>284</v>
      </c>
      <c r="D205" s="219" t="s">
        <v>129</v>
      </c>
      <c r="E205" s="220" t="s">
        <v>543</v>
      </c>
      <c r="F205" s="221" t="s">
        <v>544</v>
      </c>
      <c r="G205" s="222" t="s">
        <v>191</v>
      </c>
      <c r="H205" s="223">
        <v>17.699999999999999</v>
      </c>
      <c r="I205" s="224"/>
      <c r="J205" s="225">
        <f>ROUND(I205*H205,2)</f>
        <v>0</v>
      </c>
      <c r="K205" s="226"/>
      <c r="L205" s="44"/>
      <c r="M205" s="227" t="s">
        <v>1</v>
      </c>
      <c r="N205" s="228" t="s">
        <v>43</v>
      </c>
      <c r="O205" s="91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1" t="s">
        <v>133</v>
      </c>
      <c r="AT205" s="231" t="s">
        <v>129</v>
      </c>
      <c r="AU205" s="231" t="s">
        <v>88</v>
      </c>
      <c r="AY205" s="17" t="s">
        <v>127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7" t="s">
        <v>86</v>
      </c>
      <c r="BK205" s="232">
        <f>ROUND(I205*H205,2)</f>
        <v>0</v>
      </c>
      <c r="BL205" s="17" t="s">
        <v>133</v>
      </c>
      <c r="BM205" s="231" t="s">
        <v>545</v>
      </c>
    </row>
    <row r="206" s="13" customFormat="1">
      <c r="A206" s="13"/>
      <c r="B206" s="233"/>
      <c r="C206" s="234"/>
      <c r="D206" s="235" t="s">
        <v>135</v>
      </c>
      <c r="E206" s="236" t="s">
        <v>1</v>
      </c>
      <c r="F206" s="237" t="s">
        <v>546</v>
      </c>
      <c r="G206" s="234"/>
      <c r="H206" s="238">
        <v>17.699999999999999</v>
      </c>
      <c r="I206" s="239"/>
      <c r="J206" s="234"/>
      <c r="K206" s="234"/>
      <c r="L206" s="240"/>
      <c r="M206" s="241"/>
      <c r="N206" s="242"/>
      <c r="O206" s="242"/>
      <c r="P206" s="242"/>
      <c r="Q206" s="242"/>
      <c r="R206" s="242"/>
      <c r="S206" s="242"/>
      <c r="T206" s="24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4" t="s">
        <v>135</v>
      </c>
      <c r="AU206" s="244" t="s">
        <v>88</v>
      </c>
      <c r="AV206" s="13" t="s">
        <v>88</v>
      </c>
      <c r="AW206" s="13" t="s">
        <v>34</v>
      </c>
      <c r="AX206" s="13" t="s">
        <v>86</v>
      </c>
      <c r="AY206" s="244" t="s">
        <v>127</v>
      </c>
    </row>
    <row r="207" s="2" customFormat="1" ht="24.15" customHeight="1">
      <c r="A207" s="38"/>
      <c r="B207" s="39"/>
      <c r="C207" s="260" t="s">
        <v>289</v>
      </c>
      <c r="D207" s="260" t="s">
        <v>267</v>
      </c>
      <c r="E207" s="261" t="s">
        <v>547</v>
      </c>
      <c r="F207" s="262" t="s">
        <v>548</v>
      </c>
      <c r="G207" s="263" t="s">
        <v>191</v>
      </c>
      <c r="H207" s="264">
        <v>17.966000000000001</v>
      </c>
      <c r="I207" s="265"/>
      <c r="J207" s="266">
        <f>ROUND(I207*H207,2)</f>
        <v>0</v>
      </c>
      <c r="K207" s="267"/>
      <c r="L207" s="268"/>
      <c r="M207" s="269" t="s">
        <v>1</v>
      </c>
      <c r="N207" s="270" t="s">
        <v>43</v>
      </c>
      <c r="O207" s="91"/>
      <c r="P207" s="229">
        <f>O207*H207</f>
        <v>0</v>
      </c>
      <c r="Q207" s="229">
        <v>0.0021199999999999999</v>
      </c>
      <c r="R207" s="229">
        <f>Q207*H207</f>
        <v>0.038087920000000004</v>
      </c>
      <c r="S207" s="229">
        <v>0</v>
      </c>
      <c r="T207" s="230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1" t="s">
        <v>174</v>
      </c>
      <c r="AT207" s="231" t="s">
        <v>267</v>
      </c>
      <c r="AU207" s="231" t="s">
        <v>88</v>
      </c>
      <c r="AY207" s="17" t="s">
        <v>127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7" t="s">
        <v>86</v>
      </c>
      <c r="BK207" s="232">
        <f>ROUND(I207*H207,2)</f>
        <v>0</v>
      </c>
      <c r="BL207" s="17" t="s">
        <v>133</v>
      </c>
      <c r="BM207" s="231" t="s">
        <v>549</v>
      </c>
    </row>
    <row r="208" s="13" customFormat="1">
      <c r="A208" s="13"/>
      <c r="B208" s="233"/>
      <c r="C208" s="234"/>
      <c r="D208" s="235" t="s">
        <v>135</v>
      </c>
      <c r="E208" s="234"/>
      <c r="F208" s="237" t="s">
        <v>550</v>
      </c>
      <c r="G208" s="234"/>
      <c r="H208" s="238">
        <v>17.966000000000001</v>
      </c>
      <c r="I208" s="239"/>
      <c r="J208" s="234"/>
      <c r="K208" s="234"/>
      <c r="L208" s="240"/>
      <c r="M208" s="241"/>
      <c r="N208" s="242"/>
      <c r="O208" s="242"/>
      <c r="P208" s="242"/>
      <c r="Q208" s="242"/>
      <c r="R208" s="242"/>
      <c r="S208" s="242"/>
      <c r="T208" s="24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4" t="s">
        <v>135</v>
      </c>
      <c r="AU208" s="244" t="s">
        <v>88</v>
      </c>
      <c r="AV208" s="13" t="s">
        <v>88</v>
      </c>
      <c r="AW208" s="13" t="s">
        <v>4</v>
      </c>
      <c r="AX208" s="13" t="s">
        <v>86</v>
      </c>
      <c r="AY208" s="244" t="s">
        <v>127</v>
      </c>
    </row>
    <row r="209" s="2" customFormat="1" ht="24.15" customHeight="1">
      <c r="A209" s="38"/>
      <c r="B209" s="39"/>
      <c r="C209" s="260" t="s">
        <v>295</v>
      </c>
      <c r="D209" s="260" t="s">
        <v>267</v>
      </c>
      <c r="E209" s="261" t="s">
        <v>551</v>
      </c>
      <c r="F209" s="262" t="s">
        <v>552</v>
      </c>
      <c r="G209" s="263" t="s">
        <v>321</v>
      </c>
      <c r="H209" s="264">
        <v>1</v>
      </c>
      <c r="I209" s="265"/>
      <c r="J209" s="266">
        <f>ROUND(I209*H209,2)</f>
        <v>0</v>
      </c>
      <c r="K209" s="267"/>
      <c r="L209" s="268"/>
      <c r="M209" s="269" t="s">
        <v>1</v>
      </c>
      <c r="N209" s="270" t="s">
        <v>43</v>
      </c>
      <c r="O209" s="91"/>
      <c r="P209" s="229">
        <f>O209*H209</f>
        <v>0</v>
      </c>
      <c r="Q209" s="229">
        <v>0.0010499999999999999</v>
      </c>
      <c r="R209" s="229">
        <f>Q209*H209</f>
        <v>0.0010499999999999999</v>
      </c>
      <c r="S209" s="229">
        <v>0</v>
      </c>
      <c r="T209" s="230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1" t="s">
        <v>174</v>
      </c>
      <c r="AT209" s="231" t="s">
        <v>267</v>
      </c>
      <c r="AU209" s="231" t="s">
        <v>88</v>
      </c>
      <c r="AY209" s="17" t="s">
        <v>127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7" t="s">
        <v>86</v>
      </c>
      <c r="BK209" s="232">
        <f>ROUND(I209*H209,2)</f>
        <v>0</v>
      </c>
      <c r="BL209" s="17" t="s">
        <v>133</v>
      </c>
      <c r="BM209" s="231" t="s">
        <v>553</v>
      </c>
    </row>
    <row r="210" s="2" customFormat="1" ht="33" customHeight="1">
      <c r="A210" s="38"/>
      <c r="B210" s="39"/>
      <c r="C210" s="219" t="s">
        <v>301</v>
      </c>
      <c r="D210" s="219" t="s">
        <v>129</v>
      </c>
      <c r="E210" s="220" t="s">
        <v>554</v>
      </c>
      <c r="F210" s="221" t="s">
        <v>555</v>
      </c>
      <c r="G210" s="222" t="s">
        <v>191</v>
      </c>
      <c r="H210" s="223">
        <v>4</v>
      </c>
      <c r="I210" s="224"/>
      <c r="J210" s="225">
        <f>ROUND(I210*H210,2)</f>
        <v>0</v>
      </c>
      <c r="K210" s="226"/>
      <c r="L210" s="44"/>
      <c r="M210" s="227" t="s">
        <v>1</v>
      </c>
      <c r="N210" s="228" t="s">
        <v>43</v>
      </c>
      <c r="O210" s="91"/>
      <c r="P210" s="229">
        <f>O210*H210</f>
        <v>0</v>
      </c>
      <c r="Q210" s="229">
        <v>1.0000000000000001E-05</v>
      </c>
      <c r="R210" s="229">
        <f>Q210*H210</f>
        <v>4.0000000000000003E-05</v>
      </c>
      <c r="S210" s="229">
        <v>0</v>
      </c>
      <c r="T210" s="230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1" t="s">
        <v>133</v>
      </c>
      <c r="AT210" s="231" t="s">
        <v>129</v>
      </c>
      <c r="AU210" s="231" t="s">
        <v>88</v>
      </c>
      <c r="AY210" s="17" t="s">
        <v>127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7" t="s">
        <v>86</v>
      </c>
      <c r="BK210" s="232">
        <f>ROUND(I210*H210,2)</f>
        <v>0</v>
      </c>
      <c r="BL210" s="17" t="s">
        <v>133</v>
      </c>
      <c r="BM210" s="231" t="s">
        <v>556</v>
      </c>
    </row>
    <row r="211" s="13" customFormat="1">
      <c r="A211" s="13"/>
      <c r="B211" s="233"/>
      <c r="C211" s="234"/>
      <c r="D211" s="235" t="s">
        <v>135</v>
      </c>
      <c r="E211" s="236" t="s">
        <v>1</v>
      </c>
      <c r="F211" s="237" t="s">
        <v>557</v>
      </c>
      <c r="G211" s="234"/>
      <c r="H211" s="238">
        <v>4</v>
      </c>
      <c r="I211" s="239"/>
      <c r="J211" s="234"/>
      <c r="K211" s="234"/>
      <c r="L211" s="240"/>
      <c r="M211" s="241"/>
      <c r="N211" s="242"/>
      <c r="O211" s="242"/>
      <c r="P211" s="242"/>
      <c r="Q211" s="242"/>
      <c r="R211" s="242"/>
      <c r="S211" s="242"/>
      <c r="T211" s="24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4" t="s">
        <v>135</v>
      </c>
      <c r="AU211" s="244" t="s">
        <v>88</v>
      </c>
      <c r="AV211" s="13" t="s">
        <v>88</v>
      </c>
      <c r="AW211" s="13" t="s">
        <v>34</v>
      </c>
      <c r="AX211" s="13" t="s">
        <v>86</v>
      </c>
      <c r="AY211" s="244" t="s">
        <v>127</v>
      </c>
    </row>
    <row r="212" s="2" customFormat="1" ht="16.5" customHeight="1">
      <c r="A212" s="38"/>
      <c r="B212" s="39"/>
      <c r="C212" s="260" t="s">
        <v>308</v>
      </c>
      <c r="D212" s="260" t="s">
        <v>267</v>
      </c>
      <c r="E212" s="261" t="s">
        <v>558</v>
      </c>
      <c r="F212" s="262" t="s">
        <v>559</v>
      </c>
      <c r="G212" s="263" t="s">
        <v>191</v>
      </c>
      <c r="H212" s="264">
        <v>4.1200000000000001</v>
      </c>
      <c r="I212" s="265"/>
      <c r="J212" s="266">
        <f>ROUND(I212*H212,2)</f>
        <v>0</v>
      </c>
      <c r="K212" s="267"/>
      <c r="L212" s="268"/>
      <c r="M212" s="269" t="s">
        <v>1</v>
      </c>
      <c r="N212" s="270" t="s">
        <v>43</v>
      </c>
      <c r="O212" s="91"/>
      <c r="P212" s="229">
        <f>O212*H212</f>
        <v>0</v>
      </c>
      <c r="Q212" s="229">
        <v>0.0024099999999999998</v>
      </c>
      <c r="R212" s="229">
        <f>Q212*H212</f>
        <v>0.0099291999999999991</v>
      </c>
      <c r="S212" s="229">
        <v>0</v>
      </c>
      <c r="T212" s="23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1" t="s">
        <v>174</v>
      </c>
      <c r="AT212" s="231" t="s">
        <v>267</v>
      </c>
      <c r="AU212" s="231" t="s">
        <v>88</v>
      </c>
      <c r="AY212" s="17" t="s">
        <v>127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7" t="s">
        <v>86</v>
      </c>
      <c r="BK212" s="232">
        <f>ROUND(I212*H212,2)</f>
        <v>0</v>
      </c>
      <c r="BL212" s="17" t="s">
        <v>133</v>
      </c>
      <c r="BM212" s="231" t="s">
        <v>560</v>
      </c>
    </row>
    <row r="213" s="13" customFormat="1">
      <c r="A213" s="13"/>
      <c r="B213" s="233"/>
      <c r="C213" s="234"/>
      <c r="D213" s="235" t="s">
        <v>135</v>
      </c>
      <c r="E213" s="234"/>
      <c r="F213" s="237" t="s">
        <v>561</v>
      </c>
      <c r="G213" s="234"/>
      <c r="H213" s="238">
        <v>4.1200000000000001</v>
      </c>
      <c r="I213" s="239"/>
      <c r="J213" s="234"/>
      <c r="K213" s="234"/>
      <c r="L213" s="240"/>
      <c r="M213" s="241"/>
      <c r="N213" s="242"/>
      <c r="O213" s="242"/>
      <c r="P213" s="242"/>
      <c r="Q213" s="242"/>
      <c r="R213" s="242"/>
      <c r="S213" s="242"/>
      <c r="T213" s="24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4" t="s">
        <v>135</v>
      </c>
      <c r="AU213" s="244" t="s">
        <v>88</v>
      </c>
      <c r="AV213" s="13" t="s">
        <v>88</v>
      </c>
      <c r="AW213" s="13" t="s">
        <v>4</v>
      </c>
      <c r="AX213" s="13" t="s">
        <v>86</v>
      </c>
      <c r="AY213" s="244" t="s">
        <v>127</v>
      </c>
    </row>
    <row r="214" s="2" customFormat="1" ht="24.15" customHeight="1">
      <c r="A214" s="38"/>
      <c r="B214" s="39"/>
      <c r="C214" s="219" t="s">
        <v>314</v>
      </c>
      <c r="D214" s="219" t="s">
        <v>129</v>
      </c>
      <c r="E214" s="220" t="s">
        <v>562</v>
      </c>
      <c r="F214" s="221" t="s">
        <v>563</v>
      </c>
      <c r="G214" s="222" t="s">
        <v>326</v>
      </c>
      <c r="H214" s="223">
        <v>1</v>
      </c>
      <c r="I214" s="224"/>
      <c r="J214" s="225">
        <f>ROUND(I214*H214,2)</f>
        <v>0</v>
      </c>
      <c r="K214" s="226"/>
      <c r="L214" s="44"/>
      <c r="M214" s="227" t="s">
        <v>1</v>
      </c>
      <c r="N214" s="228" t="s">
        <v>43</v>
      </c>
      <c r="O214" s="91"/>
      <c r="P214" s="229">
        <f>O214*H214</f>
        <v>0</v>
      </c>
      <c r="Q214" s="229">
        <v>0.0013600000000000001</v>
      </c>
      <c r="R214" s="229">
        <f>Q214*H214</f>
        <v>0.0013600000000000001</v>
      </c>
      <c r="S214" s="229">
        <v>0</v>
      </c>
      <c r="T214" s="230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1" t="s">
        <v>133</v>
      </c>
      <c r="AT214" s="231" t="s">
        <v>129</v>
      </c>
      <c r="AU214" s="231" t="s">
        <v>88</v>
      </c>
      <c r="AY214" s="17" t="s">
        <v>127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7" t="s">
        <v>86</v>
      </c>
      <c r="BK214" s="232">
        <f>ROUND(I214*H214,2)</f>
        <v>0</v>
      </c>
      <c r="BL214" s="17" t="s">
        <v>133</v>
      </c>
      <c r="BM214" s="231" t="s">
        <v>564</v>
      </c>
    </row>
    <row r="215" s="15" customFormat="1">
      <c r="A215" s="15"/>
      <c r="B215" s="271"/>
      <c r="C215" s="272"/>
      <c r="D215" s="235" t="s">
        <v>135</v>
      </c>
      <c r="E215" s="273" t="s">
        <v>1</v>
      </c>
      <c r="F215" s="274" t="s">
        <v>565</v>
      </c>
      <c r="G215" s="272"/>
      <c r="H215" s="273" t="s">
        <v>1</v>
      </c>
      <c r="I215" s="275"/>
      <c r="J215" s="272"/>
      <c r="K215" s="272"/>
      <c r="L215" s="276"/>
      <c r="M215" s="277"/>
      <c r="N215" s="278"/>
      <c r="O215" s="278"/>
      <c r="P215" s="278"/>
      <c r="Q215" s="278"/>
      <c r="R215" s="278"/>
      <c r="S215" s="278"/>
      <c r="T215" s="279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80" t="s">
        <v>135</v>
      </c>
      <c r="AU215" s="280" t="s">
        <v>88</v>
      </c>
      <c r="AV215" s="15" t="s">
        <v>86</v>
      </c>
      <c r="AW215" s="15" t="s">
        <v>34</v>
      </c>
      <c r="AX215" s="15" t="s">
        <v>78</v>
      </c>
      <c r="AY215" s="280" t="s">
        <v>127</v>
      </c>
    </row>
    <row r="216" s="13" customFormat="1">
      <c r="A216" s="13"/>
      <c r="B216" s="233"/>
      <c r="C216" s="234"/>
      <c r="D216" s="235" t="s">
        <v>135</v>
      </c>
      <c r="E216" s="236" t="s">
        <v>1</v>
      </c>
      <c r="F216" s="237" t="s">
        <v>566</v>
      </c>
      <c r="G216" s="234"/>
      <c r="H216" s="238">
        <v>1</v>
      </c>
      <c r="I216" s="239"/>
      <c r="J216" s="234"/>
      <c r="K216" s="234"/>
      <c r="L216" s="240"/>
      <c r="M216" s="241"/>
      <c r="N216" s="242"/>
      <c r="O216" s="242"/>
      <c r="P216" s="242"/>
      <c r="Q216" s="242"/>
      <c r="R216" s="242"/>
      <c r="S216" s="242"/>
      <c r="T216" s="24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4" t="s">
        <v>135</v>
      </c>
      <c r="AU216" s="244" t="s">
        <v>88</v>
      </c>
      <c r="AV216" s="13" t="s">
        <v>88</v>
      </c>
      <c r="AW216" s="13" t="s">
        <v>34</v>
      </c>
      <c r="AX216" s="13" t="s">
        <v>86</v>
      </c>
      <c r="AY216" s="244" t="s">
        <v>127</v>
      </c>
    </row>
    <row r="217" s="2" customFormat="1" ht="21.75" customHeight="1">
      <c r="A217" s="38"/>
      <c r="B217" s="39"/>
      <c r="C217" s="260" t="s">
        <v>318</v>
      </c>
      <c r="D217" s="260" t="s">
        <v>267</v>
      </c>
      <c r="E217" s="261" t="s">
        <v>567</v>
      </c>
      <c r="F217" s="262" t="s">
        <v>568</v>
      </c>
      <c r="G217" s="263" t="s">
        <v>326</v>
      </c>
      <c r="H217" s="264">
        <v>1</v>
      </c>
      <c r="I217" s="265"/>
      <c r="J217" s="266">
        <f>ROUND(I217*H217,2)</f>
        <v>0</v>
      </c>
      <c r="K217" s="267"/>
      <c r="L217" s="268"/>
      <c r="M217" s="269" t="s">
        <v>1</v>
      </c>
      <c r="N217" s="270" t="s">
        <v>43</v>
      </c>
      <c r="O217" s="91"/>
      <c r="P217" s="229">
        <f>O217*H217</f>
        <v>0</v>
      </c>
      <c r="Q217" s="229">
        <v>0.028199999999999999</v>
      </c>
      <c r="R217" s="229">
        <f>Q217*H217</f>
        <v>0.028199999999999999</v>
      </c>
      <c r="S217" s="229">
        <v>0</v>
      </c>
      <c r="T217" s="230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1" t="s">
        <v>174</v>
      </c>
      <c r="AT217" s="231" t="s">
        <v>267</v>
      </c>
      <c r="AU217" s="231" t="s">
        <v>88</v>
      </c>
      <c r="AY217" s="17" t="s">
        <v>127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7" t="s">
        <v>86</v>
      </c>
      <c r="BK217" s="232">
        <f>ROUND(I217*H217,2)</f>
        <v>0</v>
      </c>
      <c r="BL217" s="17" t="s">
        <v>133</v>
      </c>
      <c r="BM217" s="231" t="s">
        <v>569</v>
      </c>
    </row>
    <row r="218" s="2" customFormat="1" ht="16.5" customHeight="1">
      <c r="A218" s="38"/>
      <c r="B218" s="39"/>
      <c r="C218" s="219" t="s">
        <v>323</v>
      </c>
      <c r="D218" s="219" t="s">
        <v>129</v>
      </c>
      <c r="E218" s="220" t="s">
        <v>570</v>
      </c>
      <c r="F218" s="221" t="s">
        <v>571</v>
      </c>
      <c r="G218" s="222" t="s">
        <v>191</v>
      </c>
      <c r="H218" s="223">
        <v>54.399999999999999</v>
      </c>
      <c r="I218" s="224"/>
      <c r="J218" s="225">
        <f>ROUND(I218*H218,2)</f>
        <v>0</v>
      </c>
      <c r="K218" s="226"/>
      <c r="L218" s="44"/>
      <c r="M218" s="227" t="s">
        <v>1</v>
      </c>
      <c r="N218" s="228" t="s">
        <v>43</v>
      </c>
      <c r="O218" s="91"/>
      <c r="P218" s="229">
        <f>O218*H218</f>
        <v>0</v>
      </c>
      <c r="Q218" s="229">
        <v>0</v>
      </c>
      <c r="R218" s="229">
        <f>Q218*H218</f>
        <v>0</v>
      </c>
      <c r="S218" s="229">
        <v>0</v>
      </c>
      <c r="T218" s="230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1" t="s">
        <v>133</v>
      </c>
      <c r="AT218" s="231" t="s">
        <v>129</v>
      </c>
      <c r="AU218" s="231" t="s">
        <v>88</v>
      </c>
      <c r="AY218" s="17" t="s">
        <v>127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7" t="s">
        <v>86</v>
      </c>
      <c r="BK218" s="232">
        <f>ROUND(I218*H218,2)</f>
        <v>0</v>
      </c>
      <c r="BL218" s="17" t="s">
        <v>133</v>
      </c>
      <c r="BM218" s="231" t="s">
        <v>572</v>
      </c>
    </row>
    <row r="219" s="13" customFormat="1">
      <c r="A219" s="13"/>
      <c r="B219" s="233"/>
      <c r="C219" s="234"/>
      <c r="D219" s="235" t="s">
        <v>135</v>
      </c>
      <c r="E219" s="236" t="s">
        <v>1</v>
      </c>
      <c r="F219" s="237" t="s">
        <v>573</v>
      </c>
      <c r="G219" s="234"/>
      <c r="H219" s="238">
        <v>54.399999999999999</v>
      </c>
      <c r="I219" s="239"/>
      <c r="J219" s="234"/>
      <c r="K219" s="234"/>
      <c r="L219" s="240"/>
      <c r="M219" s="241"/>
      <c r="N219" s="242"/>
      <c r="O219" s="242"/>
      <c r="P219" s="242"/>
      <c r="Q219" s="242"/>
      <c r="R219" s="242"/>
      <c r="S219" s="242"/>
      <c r="T219" s="24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4" t="s">
        <v>135</v>
      </c>
      <c r="AU219" s="244" t="s">
        <v>88</v>
      </c>
      <c r="AV219" s="13" t="s">
        <v>88</v>
      </c>
      <c r="AW219" s="13" t="s">
        <v>34</v>
      </c>
      <c r="AX219" s="13" t="s">
        <v>86</v>
      </c>
      <c r="AY219" s="244" t="s">
        <v>127</v>
      </c>
    </row>
    <row r="220" s="2" customFormat="1" ht="24.15" customHeight="1">
      <c r="A220" s="38"/>
      <c r="B220" s="39"/>
      <c r="C220" s="219" t="s">
        <v>331</v>
      </c>
      <c r="D220" s="219" t="s">
        <v>129</v>
      </c>
      <c r="E220" s="220" t="s">
        <v>363</v>
      </c>
      <c r="F220" s="221" t="s">
        <v>364</v>
      </c>
      <c r="G220" s="222" t="s">
        <v>326</v>
      </c>
      <c r="H220" s="223">
        <v>4</v>
      </c>
      <c r="I220" s="224"/>
      <c r="J220" s="225">
        <f>ROUND(I220*H220,2)</f>
        <v>0</v>
      </c>
      <c r="K220" s="226"/>
      <c r="L220" s="44"/>
      <c r="M220" s="227" t="s">
        <v>1</v>
      </c>
      <c r="N220" s="228" t="s">
        <v>43</v>
      </c>
      <c r="O220" s="91"/>
      <c r="P220" s="229">
        <f>O220*H220</f>
        <v>0</v>
      </c>
      <c r="Q220" s="229">
        <v>0.45937</v>
      </c>
      <c r="R220" s="229">
        <f>Q220*H220</f>
        <v>1.83748</v>
      </c>
      <c r="S220" s="229">
        <v>0</v>
      </c>
      <c r="T220" s="230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1" t="s">
        <v>133</v>
      </c>
      <c r="AT220" s="231" t="s">
        <v>129</v>
      </c>
      <c r="AU220" s="231" t="s">
        <v>88</v>
      </c>
      <c r="AY220" s="17" t="s">
        <v>127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7" t="s">
        <v>86</v>
      </c>
      <c r="BK220" s="232">
        <f>ROUND(I220*H220,2)</f>
        <v>0</v>
      </c>
      <c r="BL220" s="17" t="s">
        <v>133</v>
      </c>
      <c r="BM220" s="231" t="s">
        <v>574</v>
      </c>
    </row>
    <row r="221" s="13" customFormat="1">
      <c r="A221" s="13"/>
      <c r="B221" s="233"/>
      <c r="C221" s="234"/>
      <c r="D221" s="235" t="s">
        <v>135</v>
      </c>
      <c r="E221" s="236" t="s">
        <v>1</v>
      </c>
      <c r="F221" s="237" t="s">
        <v>133</v>
      </c>
      <c r="G221" s="234"/>
      <c r="H221" s="238">
        <v>4</v>
      </c>
      <c r="I221" s="239"/>
      <c r="J221" s="234"/>
      <c r="K221" s="234"/>
      <c r="L221" s="240"/>
      <c r="M221" s="241"/>
      <c r="N221" s="242"/>
      <c r="O221" s="242"/>
      <c r="P221" s="242"/>
      <c r="Q221" s="242"/>
      <c r="R221" s="242"/>
      <c r="S221" s="242"/>
      <c r="T221" s="2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4" t="s">
        <v>135</v>
      </c>
      <c r="AU221" s="244" t="s">
        <v>88</v>
      </c>
      <c r="AV221" s="13" t="s">
        <v>88</v>
      </c>
      <c r="AW221" s="13" t="s">
        <v>34</v>
      </c>
      <c r="AX221" s="13" t="s">
        <v>86</v>
      </c>
      <c r="AY221" s="244" t="s">
        <v>127</v>
      </c>
    </row>
    <row r="222" s="2" customFormat="1" ht="16.5" customHeight="1">
      <c r="A222" s="38"/>
      <c r="B222" s="39"/>
      <c r="C222" s="219" t="s">
        <v>336</v>
      </c>
      <c r="D222" s="219" t="s">
        <v>129</v>
      </c>
      <c r="E222" s="220" t="s">
        <v>393</v>
      </c>
      <c r="F222" s="221" t="s">
        <v>394</v>
      </c>
      <c r="G222" s="222" t="s">
        <v>326</v>
      </c>
      <c r="H222" s="223">
        <v>1</v>
      </c>
      <c r="I222" s="224"/>
      <c r="J222" s="225">
        <f>ROUND(I222*H222,2)</f>
        <v>0</v>
      </c>
      <c r="K222" s="226"/>
      <c r="L222" s="44"/>
      <c r="M222" s="227" t="s">
        <v>1</v>
      </c>
      <c r="N222" s="228" t="s">
        <v>43</v>
      </c>
      <c r="O222" s="91"/>
      <c r="P222" s="229">
        <f>O222*H222</f>
        <v>0</v>
      </c>
      <c r="Q222" s="229">
        <v>0.32906000000000002</v>
      </c>
      <c r="R222" s="229">
        <f>Q222*H222</f>
        <v>0.32906000000000002</v>
      </c>
      <c r="S222" s="229">
        <v>0</v>
      </c>
      <c r="T222" s="230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1" t="s">
        <v>133</v>
      </c>
      <c r="AT222" s="231" t="s">
        <v>129</v>
      </c>
      <c r="AU222" s="231" t="s">
        <v>88</v>
      </c>
      <c r="AY222" s="17" t="s">
        <v>127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7" t="s">
        <v>86</v>
      </c>
      <c r="BK222" s="232">
        <f>ROUND(I222*H222,2)</f>
        <v>0</v>
      </c>
      <c r="BL222" s="17" t="s">
        <v>133</v>
      </c>
      <c r="BM222" s="231" t="s">
        <v>575</v>
      </c>
    </row>
    <row r="223" s="15" customFormat="1">
      <c r="A223" s="15"/>
      <c r="B223" s="271"/>
      <c r="C223" s="272"/>
      <c r="D223" s="235" t="s">
        <v>135</v>
      </c>
      <c r="E223" s="273" t="s">
        <v>1</v>
      </c>
      <c r="F223" s="274" t="s">
        <v>565</v>
      </c>
      <c r="G223" s="272"/>
      <c r="H223" s="273" t="s">
        <v>1</v>
      </c>
      <c r="I223" s="275"/>
      <c r="J223" s="272"/>
      <c r="K223" s="272"/>
      <c r="L223" s="276"/>
      <c r="M223" s="277"/>
      <c r="N223" s="278"/>
      <c r="O223" s="278"/>
      <c r="P223" s="278"/>
      <c r="Q223" s="278"/>
      <c r="R223" s="278"/>
      <c r="S223" s="278"/>
      <c r="T223" s="279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80" t="s">
        <v>135</v>
      </c>
      <c r="AU223" s="280" t="s">
        <v>88</v>
      </c>
      <c r="AV223" s="15" t="s">
        <v>86</v>
      </c>
      <c r="AW223" s="15" t="s">
        <v>34</v>
      </c>
      <c r="AX223" s="15" t="s">
        <v>78</v>
      </c>
      <c r="AY223" s="280" t="s">
        <v>127</v>
      </c>
    </row>
    <row r="224" s="13" customFormat="1">
      <c r="A224" s="13"/>
      <c r="B224" s="233"/>
      <c r="C224" s="234"/>
      <c r="D224" s="235" t="s">
        <v>135</v>
      </c>
      <c r="E224" s="236" t="s">
        <v>1</v>
      </c>
      <c r="F224" s="237" t="s">
        <v>576</v>
      </c>
      <c r="G224" s="234"/>
      <c r="H224" s="238">
        <v>1</v>
      </c>
      <c r="I224" s="239"/>
      <c r="J224" s="234"/>
      <c r="K224" s="234"/>
      <c r="L224" s="240"/>
      <c r="M224" s="241"/>
      <c r="N224" s="242"/>
      <c r="O224" s="242"/>
      <c r="P224" s="242"/>
      <c r="Q224" s="242"/>
      <c r="R224" s="242"/>
      <c r="S224" s="242"/>
      <c r="T224" s="24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4" t="s">
        <v>135</v>
      </c>
      <c r="AU224" s="244" t="s">
        <v>88</v>
      </c>
      <c r="AV224" s="13" t="s">
        <v>88</v>
      </c>
      <c r="AW224" s="13" t="s">
        <v>34</v>
      </c>
      <c r="AX224" s="13" t="s">
        <v>86</v>
      </c>
      <c r="AY224" s="244" t="s">
        <v>127</v>
      </c>
    </row>
    <row r="225" s="2" customFormat="1" ht="16.5" customHeight="1">
      <c r="A225" s="38"/>
      <c r="B225" s="39"/>
      <c r="C225" s="260" t="s">
        <v>215</v>
      </c>
      <c r="D225" s="260" t="s">
        <v>267</v>
      </c>
      <c r="E225" s="261" t="s">
        <v>397</v>
      </c>
      <c r="F225" s="262" t="s">
        <v>398</v>
      </c>
      <c r="G225" s="263" t="s">
        <v>326</v>
      </c>
      <c r="H225" s="264">
        <v>1</v>
      </c>
      <c r="I225" s="265"/>
      <c r="J225" s="266">
        <f>ROUND(I225*H225,2)</f>
        <v>0</v>
      </c>
      <c r="K225" s="267"/>
      <c r="L225" s="268"/>
      <c r="M225" s="269" t="s">
        <v>1</v>
      </c>
      <c r="N225" s="270" t="s">
        <v>43</v>
      </c>
      <c r="O225" s="91"/>
      <c r="P225" s="229">
        <f>O225*H225</f>
        <v>0</v>
      </c>
      <c r="Q225" s="229">
        <v>0.029499999999999998</v>
      </c>
      <c r="R225" s="229">
        <f>Q225*H225</f>
        <v>0.029499999999999998</v>
      </c>
      <c r="S225" s="229">
        <v>0</v>
      </c>
      <c r="T225" s="230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1" t="s">
        <v>174</v>
      </c>
      <c r="AT225" s="231" t="s">
        <v>267</v>
      </c>
      <c r="AU225" s="231" t="s">
        <v>88</v>
      </c>
      <c r="AY225" s="17" t="s">
        <v>127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7" t="s">
        <v>86</v>
      </c>
      <c r="BK225" s="232">
        <f>ROUND(I225*H225,2)</f>
        <v>0</v>
      </c>
      <c r="BL225" s="17" t="s">
        <v>133</v>
      </c>
      <c r="BM225" s="231" t="s">
        <v>577</v>
      </c>
    </row>
    <row r="226" s="2" customFormat="1" ht="24.15" customHeight="1">
      <c r="A226" s="38"/>
      <c r="B226" s="39"/>
      <c r="C226" s="219" t="s">
        <v>344</v>
      </c>
      <c r="D226" s="219" t="s">
        <v>129</v>
      </c>
      <c r="E226" s="220" t="s">
        <v>401</v>
      </c>
      <c r="F226" s="221" t="s">
        <v>402</v>
      </c>
      <c r="G226" s="222" t="s">
        <v>326</v>
      </c>
      <c r="H226" s="223">
        <v>8</v>
      </c>
      <c r="I226" s="224"/>
      <c r="J226" s="225">
        <f>ROUND(I226*H226,2)</f>
        <v>0</v>
      </c>
      <c r="K226" s="226"/>
      <c r="L226" s="44"/>
      <c r="M226" s="227" t="s">
        <v>1</v>
      </c>
      <c r="N226" s="228" t="s">
        <v>43</v>
      </c>
      <c r="O226" s="91"/>
      <c r="P226" s="229">
        <f>O226*H226</f>
        <v>0</v>
      </c>
      <c r="Q226" s="229">
        <v>0.00016000000000000001</v>
      </c>
      <c r="R226" s="229">
        <f>Q226*H226</f>
        <v>0.0012800000000000001</v>
      </c>
      <c r="S226" s="229">
        <v>0</v>
      </c>
      <c r="T226" s="230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1" t="s">
        <v>133</v>
      </c>
      <c r="AT226" s="231" t="s">
        <v>129</v>
      </c>
      <c r="AU226" s="231" t="s">
        <v>88</v>
      </c>
      <c r="AY226" s="17" t="s">
        <v>127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7" t="s">
        <v>86</v>
      </c>
      <c r="BK226" s="232">
        <f>ROUND(I226*H226,2)</f>
        <v>0</v>
      </c>
      <c r="BL226" s="17" t="s">
        <v>133</v>
      </c>
      <c r="BM226" s="231" t="s">
        <v>578</v>
      </c>
    </row>
    <row r="227" s="13" customFormat="1">
      <c r="A227" s="13"/>
      <c r="B227" s="233"/>
      <c r="C227" s="234"/>
      <c r="D227" s="235" t="s">
        <v>135</v>
      </c>
      <c r="E227" s="236" t="s">
        <v>1</v>
      </c>
      <c r="F227" s="237" t="s">
        <v>579</v>
      </c>
      <c r="G227" s="234"/>
      <c r="H227" s="238">
        <v>8</v>
      </c>
      <c r="I227" s="239"/>
      <c r="J227" s="234"/>
      <c r="K227" s="234"/>
      <c r="L227" s="240"/>
      <c r="M227" s="241"/>
      <c r="N227" s="242"/>
      <c r="O227" s="242"/>
      <c r="P227" s="242"/>
      <c r="Q227" s="242"/>
      <c r="R227" s="242"/>
      <c r="S227" s="242"/>
      <c r="T227" s="24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4" t="s">
        <v>135</v>
      </c>
      <c r="AU227" s="244" t="s">
        <v>88</v>
      </c>
      <c r="AV227" s="13" t="s">
        <v>88</v>
      </c>
      <c r="AW227" s="13" t="s">
        <v>34</v>
      </c>
      <c r="AX227" s="13" t="s">
        <v>86</v>
      </c>
      <c r="AY227" s="244" t="s">
        <v>127</v>
      </c>
    </row>
    <row r="228" s="2" customFormat="1" ht="16.5" customHeight="1">
      <c r="A228" s="38"/>
      <c r="B228" s="39"/>
      <c r="C228" s="219" t="s">
        <v>349</v>
      </c>
      <c r="D228" s="219" t="s">
        <v>129</v>
      </c>
      <c r="E228" s="220" t="s">
        <v>405</v>
      </c>
      <c r="F228" s="221" t="s">
        <v>406</v>
      </c>
      <c r="G228" s="222" t="s">
        <v>191</v>
      </c>
      <c r="H228" s="223">
        <v>58.399999999999999</v>
      </c>
      <c r="I228" s="224"/>
      <c r="J228" s="225">
        <f>ROUND(I228*H228,2)</f>
        <v>0</v>
      </c>
      <c r="K228" s="226"/>
      <c r="L228" s="44"/>
      <c r="M228" s="227" t="s">
        <v>1</v>
      </c>
      <c r="N228" s="228" t="s">
        <v>43</v>
      </c>
      <c r="O228" s="91"/>
      <c r="P228" s="229">
        <f>O228*H228</f>
        <v>0</v>
      </c>
      <c r="Q228" s="229">
        <v>0.00019000000000000001</v>
      </c>
      <c r="R228" s="229">
        <f>Q228*H228</f>
        <v>0.011096</v>
      </c>
      <c r="S228" s="229">
        <v>0</v>
      </c>
      <c r="T228" s="230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1" t="s">
        <v>133</v>
      </c>
      <c r="AT228" s="231" t="s">
        <v>129</v>
      </c>
      <c r="AU228" s="231" t="s">
        <v>88</v>
      </c>
      <c r="AY228" s="17" t="s">
        <v>127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7" t="s">
        <v>86</v>
      </c>
      <c r="BK228" s="232">
        <f>ROUND(I228*H228,2)</f>
        <v>0</v>
      </c>
      <c r="BL228" s="17" t="s">
        <v>133</v>
      </c>
      <c r="BM228" s="231" t="s">
        <v>580</v>
      </c>
    </row>
    <row r="229" s="13" customFormat="1">
      <c r="A229" s="13"/>
      <c r="B229" s="233"/>
      <c r="C229" s="234"/>
      <c r="D229" s="235" t="s">
        <v>135</v>
      </c>
      <c r="E229" s="236" t="s">
        <v>1</v>
      </c>
      <c r="F229" s="237" t="s">
        <v>581</v>
      </c>
      <c r="G229" s="234"/>
      <c r="H229" s="238">
        <v>58.399999999999999</v>
      </c>
      <c r="I229" s="239"/>
      <c r="J229" s="234"/>
      <c r="K229" s="234"/>
      <c r="L229" s="240"/>
      <c r="M229" s="241"/>
      <c r="N229" s="242"/>
      <c r="O229" s="242"/>
      <c r="P229" s="242"/>
      <c r="Q229" s="242"/>
      <c r="R229" s="242"/>
      <c r="S229" s="242"/>
      <c r="T229" s="24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4" t="s">
        <v>135</v>
      </c>
      <c r="AU229" s="244" t="s">
        <v>88</v>
      </c>
      <c r="AV229" s="13" t="s">
        <v>88</v>
      </c>
      <c r="AW229" s="13" t="s">
        <v>34</v>
      </c>
      <c r="AX229" s="13" t="s">
        <v>86</v>
      </c>
      <c r="AY229" s="244" t="s">
        <v>127</v>
      </c>
    </row>
    <row r="230" s="2" customFormat="1" ht="21.75" customHeight="1">
      <c r="A230" s="38"/>
      <c r="B230" s="39"/>
      <c r="C230" s="219" t="s">
        <v>353</v>
      </c>
      <c r="D230" s="219" t="s">
        <v>129</v>
      </c>
      <c r="E230" s="220" t="s">
        <v>409</v>
      </c>
      <c r="F230" s="221" t="s">
        <v>410</v>
      </c>
      <c r="G230" s="222" t="s">
        <v>191</v>
      </c>
      <c r="H230" s="223">
        <v>58.399999999999999</v>
      </c>
      <c r="I230" s="224"/>
      <c r="J230" s="225">
        <f>ROUND(I230*H230,2)</f>
        <v>0</v>
      </c>
      <c r="K230" s="226"/>
      <c r="L230" s="44"/>
      <c r="M230" s="227" t="s">
        <v>1</v>
      </c>
      <c r="N230" s="228" t="s">
        <v>43</v>
      </c>
      <c r="O230" s="91"/>
      <c r="P230" s="229">
        <f>O230*H230</f>
        <v>0</v>
      </c>
      <c r="Q230" s="229">
        <v>6.9999999999999994E-05</v>
      </c>
      <c r="R230" s="229">
        <f>Q230*H230</f>
        <v>0.0040879999999999996</v>
      </c>
      <c r="S230" s="229">
        <v>0</v>
      </c>
      <c r="T230" s="230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1" t="s">
        <v>133</v>
      </c>
      <c r="AT230" s="231" t="s">
        <v>129</v>
      </c>
      <c r="AU230" s="231" t="s">
        <v>88</v>
      </c>
      <c r="AY230" s="17" t="s">
        <v>127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7" t="s">
        <v>86</v>
      </c>
      <c r="BK230" s="232">
        <f>ROUND(I230*H230,2)</f>
        <v>0</v>
      </c>
      <c r="BL230" s="17" t="s">
        <v>133</v>
      </c>
      <c r="BM230" s="231" t="s">
        <v>582</v>
      </c>
    </row>
    <row r="231" s="13" customFormat="1">
      <c r="A231" s="13"/>
      <c r="B231" s="233"/>
      <c r="C231" s="234"/>
      <c r="D231" s="235" t="s">
        <v>135</v>
      </c>
      <c r="E231" s="236" t="s">
        <v>1</v>
      </c>
      <c r="F231" s="237" t="s">
        <v>581</v>
      </c>
      <c r="G231" s="234"/>
      <c r="H231" s="238">
        <v>58.399999999999999</v>
      </c>
      <c r="I231" s="239"/>
      <c r="J231" s="234"/>
      <c r="K231" s="234"/>
      <c r="L231" s="240"/>
      <c r="M231" s="241"/>
      <c r="N231" s="242"/>
      <c r="O231" s="242"/>
      <c r="P231" s="242"/>
      <c r="Q231" s="242"/>
      <c r="R231" s="242"/>
      <c r="S231" s="242"/>
      <c r="T231" s="24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4" t="s">
        <v>135</v>
      </c>
      <c r="AU231" s="244" t="s">
        <v>88</v>
      </c>
      <c r="AV231" s="13" t="s">
        <v>88</v>
      </c>
      <c r="AW231" s="13" t="s">
        <v>34</v>
      </c>
      <c r="AX231" s="13" t="s">
        <v>86</v>
      </c>
      <c r="AY231" s="244" t="s">
        <v>127</v>
      </c>
    </row>
    <row r="232" s="2" customFormat="1" ht="24.15" customHeight="1">
      <c r="A232" s="38"/>
      <c r="B232" s="39"/>
      <c r="C232" s="219" t="s">
        <v>358</v>
      </c>
      <c r="D232" s="219" t="s">
        <v>129</v>
      </c>
      <c r="E232" s="220" t="s">
        <v>583</v>
      </c>
      <c r="F232" s="221" t="s">
        <v>584</v>
      </c>
      <c r="G232" s="222" t="s">
        <v>375</v>
      </c>
      <c r="H232" s="223">
        <v>1</v>
      </c>
      <c r="I232" s="224"/>
      <c r="J232" s="225">
        <f>ROUND(I232*H232,2)</f>
        <v>0</v>
      </c>
      <c r="K232" s="226"/>
      <c r="L232" s="44"/>
      <c r="M232" s="227" t="s">
        <v>1</v>
      </c>
      <c r="N232" s="228" t="s">
        <v>43</v>
      </c>
      <c r="O232" s="91"/>
      <c r="P232" s="229">
        <f>O232*H232</f>
        <v>0</v>
      </c>
      <c r="Q232" s="229">
        <v>0</v>
      </c>
      <c r="R232" s="229">
        <f>Q232*H232</f>
        <v>0</v>
      </c>
      <c r="S232" s="229">
        <v>0</v>
      </c>
      <c r="T232" s="230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1" t="s">
        <v>133</v>
      </c>
      <c r="AT232" s="231" t="s">
        <v>129</v>
      </c>
      <c r="AU232" s="231" t="s">
        <v>88</v>
      </c>
      <c r="AY232" s="17" t="s">
        <v>127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7" t="s">
        <v>86</v>
      </c>
      <c r="BK232" s="232">
        <f>ROUND(I232*H232,2)</f>
        <v>0</v>
      </c>
      <c r="BL232" s="17" t="s">
        <v>133</v>
      </c>
      <c r="BM232" s="231" t="s">
        <v>585</v>
      </c>
    </row>
    <row r="233" s="13" customFormat="1">
      <c r="A233" s="13"/>
      <c r="B233" s="233"/>
      <c r="C233" s="234"/>
      <c r="D233" s="235" t="s">
        <v>135</v>
      </c>
      <c r="E233" s="236" t="s">
        <v>1</v>
      </c>
      <c r="F233" s="237" t="s">
        <v>586</v>
      </c>
      <c r="G233" s="234"/>
      <c r="H233" s="238">
        <v>1</v>
      </c>
      <c r="I233" s="239"/>
      <c r="J233" s="234"/>
      <c r="K233" s="234"/>
      <c r="L233" s="240"/>
      <c r="M233" s="241"/>
      <c r="N233" s="242"/>
      <c r="O233" s="242"/>
      <c r="P233" s="242"/>
      <c r="Q233" s="242"/>
      <c r="R233" s="242"/>
      <c r="S233" s="242"/>
      <c r="T233" s="24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4" t="s">
        <v>135</v>
      </c>
      <c r="AU233" s="244" t="s">
        <v>88</v>
      </c>
      <c r="AV233" s="13" t="s">
        <v>88</v>
      </c>
      <c r="AW233" s="13" t="s">
        <v>34</v>
      </c>
      <c r="AX233" s="13" t="s">
        <v>86</v>
      </c>
      <c r="AY233" s="244" t="s">
        <v>127</v>
      </c>
    </row>
    <row r="234" s="2" customFormat="1" ht="24.15" customHeight="1">
      <c r="A234" s="38"/>
      <c r="B234" s="39"/>
      <c r="C234" s="219" t="s">
        <v>362</v>
      </c>
      <c r="D234" s="219" t="s">
        <v>129</v>
      </c>
      <c r="E234" s="220" t="s">
        <v>587</v>
      </c>
      <c r="F234" s="221" t="s">
        <v>588</v>
      </c>
      <c r="G234" s="222" t="s">
        <v>375</v>
      </c>
      <c r="H234" s="223">
        <v>1</v>
      </c>
      <c r="I234" s="224"/>
      <c r="J234" s="225">
        <f>ROUND(I234*H234,2)</f>
        <v>0</v>
      </c>
      <c r="K234" s="226"/>
      <c r="L234" s="44"/>
      <c r="M234" s="227" t="s">
        <v>1</v>
      </c>
      <c r="N234" s="228" t="s">
        <v>43</v>
      </c>
      <c r="O234" s="91"/>
      <c r="P234" s="229">
        <f>O234*H234</f>
        <v>0</v>
      </c>
      <c r="Q234" s="229">
        <v>0</v>
      </c>
      <c r="R234" s="229">
        <f>Q234*H234</f>
        <v>0</v>
      </c>
      <c r="S234" s="229">
        <v>0</v>
      </c>
      <c r="T234" s="230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1" t="s">
        <v>133</v>
      </c>
      <c r="AT234" s="231" t="s">
        <v>129</v>
      </c>
      <c r="AU234" s="231" t="s">
        <v>88</v>
      </c>
      <c r="AY234" s="17" t="s">
        <v>127</v>
      </c>
      <c r="BE234" s="232">
        <f>IF(N234="základní",J234,0)</f>
        <v>0</v>
      </c>
      <c r="BF234" s="232">
        <f>IF(N234="snížená",J234,0)</f>
        <v>0</v>
      </c>
      <c r="BG234" s="232">
        <f>IF(N234="zákl. přenesená",J234,0)</f>
        <v>0</v>
      </c>
      <c r="BH234" s="232">
        <f>IF(N234="sníž. přenesená",J234,0)</f>
        <v>0</v>
      </c>
      <c r="BI234" s="232">
        <f>IF(N234="nulová",J234,0)</f>
        <v>0</v>
      </c>
      <c r="BJ234" s="17" t="s">
        <v>86</v>
      </c>
      <c r="BK234" s="232">
        <f>ROUND(I234*H234,2)</f>
        <v>0</v>
      </c>
      <c r="BL234" s="17" t="s">
        <v>133</v>
      </c>
      <c r="BM234" s="231" t="s">
        <v>589</v>
      </c>
    </row>
    <row r="235" s="13" customFormat="1">
      <c r="A235" s="13"/>
      <c r="B235" s="233"/>
      <c r="C235" s="234"/>
      <c r="D235" s="235" t="s">
        <v>135</v>
      </c>
      <c r="E235" s="236" t="s">
        <v>1</v>
      </c>
      <c r="F235" s="237" t="s">
        <v>590</v>
      </c>
      <c r="G235" s="234"/>
      <c r="H235" s="238">
        <v>1</v>
      </c>
      <c r="I235" s="239"/>
      <c r="J235" s="234"/>
      <c r="K235" s="234"/>
      <c r="L235" s="240"/>
      <c r="M235" s="241"/>
      <c r="N235" s="242"/>
      <c r="O235" s="242"/>
      <c r="P235" s="242"/>
      <c r="Q235" s="242"/>
      <c r="R235" s="242"/>
      <c r="S235" s="242"/>
      <c r="T235" s="24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4" t="s">
        <v>135</v>
      </c>
      <c r="AU235" s="244" t="s">
        <v>88</v>
      </c>
      <c r="AV235" s="13" t="s">
        <v>88</v>
      </c>
      <c r="AW235" s="13" t="s">
        <v>34</v>
      </c>
      <c r="AX235" s="13" t="s">
        <v>86</v>
      </c>
      <c r="AY235" s="244" t="s">
        <v>127</v>
      </c>
    </row>
    <row r="236" s="12" customFormat="1" ht="22.8" customHeight="1">
      <c r="A236" s="12"/>
      <c r="B236" s="203"/>
      <c r="C236" s="204"/>
      <c r="D236" s="205" t="s">
        <v>77</v>
      </c>
      <c r="E236" s="217" t="s">
        <v>455</v>
      </c>
      <c r="F236" s="217" t="s">
        <v>456</v>
      </c>
      <c r="G236" s="204"/>
      <c r="H236" s="204"/>
      <c r="I236" s="207"/>
      <c r="J236" s="218">
        <f>BK236</f>
        <v>0</v>
      </c>
      <c r="K236" s="204"/>
      <c r="L236" s="209"/>
      <c r="M236" s="210"/>
      <c r="N236" s="211"/>
      <c r="O236" s="211"/>
      <c r="P236" s="212">
        <f>P237</f>
        <v>0</v>
      </c>
      <c r="Q236" s="211"/>
      <c r="R236" s="212">
        <f>R237</f>
        <v>0</v>
      </c>
      <c r="S236" s="211"/>
      <c r="T236" s="213">
        <f>T237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14" t="s">
        <v>86</v>
      </c>
      <c r="AT236" s="215" t="s">
        <v>77</v>
      </c>
      <c r="AU236" s="215" t="s">
        <v>86</v>
      </c>
      <c r="AY236" s="214" t="s">
        <v>127</v>
      </c>
      <c r="BK236" s="216">
        <f>BK237</f>
        <v>0</v>
      </c>
    </row>
    <row r="237" s="2" customFormat="1" ht="24.15" customHeight="1">
      <c r="A237" s="38"/>
      <c r="B237" s="39"/>
      <c r="C237" s="219" t="s">
        <v>366</v>
      </c>
      <c r="D237" s="219" t="s">
        <v>129</v>
      </c>
      <c r="E237" s="220" t="s">
        <v>458</v>
      </c>
      <c r="F237" s="221" t="s">
        <v>459</v>
      </c>
      <c r="G237" s="222" t="s">
        <v>243</v>
      </c>
      <c r="H237" s="223">
        <v>2.504</v>
      </c>
      <c r="I237" s="224"/>
      <c r="J237" s="225">
        <f>ROUND(I237*H237,2)</f>
        <v>0</v>
      </c>
      <c r="K237" s="226"/>
      <c r="L237" s="44"/>
      <c r="M237" s="281" t="s">
        <v>1</v>
      </c>
      <c r="N237" s="282" t="s">
        <v>43</v>
      </c>
      <c r="O237" s="283"/>
      <c r="P237" s="284">
        <f>O237*H237</f>
        <v>0</v>
      </c>
      <c r="Q237" s="284">
        <v>0</v>
      </c>
      <c r="R237" s="284">
        <f>Q237*H237</f>
        <v>0</v>
      </c>
      <c r="S237" s="284">
        <v>0</v>
      </c>
      <c r="T237" s="285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1" t="s">
        <v>133</v>
      </c>
      <c r="AT237" s="231" t="s">
        <v>129</v>
      </c>
      <c r="AU237" s="231" t="s">
        <v>88</v>
      </c>
      <c r="AY237" s="17" t="s">
        <v>127</v>
      </c>
      <c r="BE237" s="232">
        <f>IF(N237="základní",J237,0)</f>
        <v>0</v>
      </c>
      <c r="BF237" s="232">
        <f>IF(N237="snížená",J237,0)</f>
        <v>0</v>
      </c>
      <c r="BG237" s="232">
        <f>IF(N237="zákl. přenesená",J237,0)</f>
        <v>0</v>
      </c>
      <c r="BH237" s="232">
        <f>IF(N237="sníž. přenesená",J237,0)</f>
        <v>0</v>
      </c>
      <c r="BI237" s="232">
        <f>IF(N237="nulová",J237,0)</f>
        <v>0</v>
      </c>
      <c r="BJ237" s="17" t="s">
        <v>86</v>
      </c>
      <c r="BK237" s="232">
        <f>ROUND(I237*H237,2)</f>
        <v>0</v>
      </c>
      <c r="BL237" s="17" t="s">
        <v>133</v>
      </c>
      <c r="BM237" s="231" t="s">
        <v>591</v>
      </c>
    </row>
    <row r="238" s="2" customFormat="1" ht="6.96" customHeight="1">
      <c r="A238" s="38"/>
      <c r="B238" s="66"/>
      <c r="C238" s="67"/>
      <c r="D238" s="67"/>
      <c r="E238" s="67"/>
      <c r="F238" s="67"/>
      <c r="G238" s="67"/>
      <c r="H238" s="67"/>
      <c r="I238" s="67"/>
      <c r="J238" s="67"/>
      <c r="K238" s="67"/>
      <c r="L238" s="44"/>
      <c r="M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</row>
  </sheetData>
  <sheetProtection sheet="1" autoFilter="0" formatColumns="0" formatRows="0" objects="1" scenarios="1" spinCount="100000" saltValue="Uqc41AS1Xs0p7kEWCMnaY/WQJPtiqKnc3LfMaz8bPCTkjiZAicnw9f592PemLeNK3fxyJvqNKfv5s30fMaa/2A==" hashValue="LOLXQlX5rfTZMOj0K2wOzrwtg4N76mMpgZ5GwdUyfxS1BQROsd3RQM3+5DYaqkLO+EQaTzCN7Z8r7hxx0VzI1g==" algorithmName="SHA-512" password="CC35"/>
  <autoFilter ref="C122:K237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hidden="1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hidden="1" s="1" customFormat="1" ht="24.96" customHeight="1">
      <c r="B4" s="20"/>
      <c r="D4" s="138" t="s">
        <v>95</v>
      </c>
      <c r="L4" s="20"/>
      <c r="M4" s="139" t="s">
        <v>10</v>
      </c>
      <c r="AT4" s="17" t="s">
        <v>4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140" t="s">
        <v>16</v>
      </c>
      <c r="L6" s="20"/>
    </row>
    <row r="7" hidden="1" s="1" customFormat="1" ht="16.5" customHeight="1">
      <c r="B7" s="20"/>
      <c r="E7" s="141" t="str">
        <f>'Rekapitulace stavby'!K6</f>
        <v>Hasičská zbrojnice – Dolní Jirčany, Vodovod a splašková kanalizace</v>
      </c>
      <c r="F7" s="140"/>
      <c r="G7" s="140"/>
      <c r="H7" s="140"/>
      <c r="L7" s="20"/>
    </row>
    <row r="8" hidden="1" s="2" customFormat="1" ht="12" customHeight="1">
      <c r="A8" s="38"/>
      <c r="B8" s="44"/>
      <c r="C8" s="38"/>
      <c r="D8" s="140" t="s">
        <v>96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44"/>
      <c r="C9" s="38"/>
      <c r="D9" s="38"/>
      <c r="E9" s="142" t="s">
        <v>592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10. 10. 2022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44"/>
      <c r="C17" s="38"/>
      <c r="D17" s="140" t="s">
        <v>29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44"/>
      <c r="C20" s="38"/>
      <c r="D20" s="140" t="s">
        <v>31</v>
      </c>
      <c r="E20" s="38"/>
      <c r="F20" s="38"/>
      <c r="G20" s="38"/>
      <c r="H20" s="38"/>
      <c r="I20" s="140" t="s">
        <v>25</v>
      </c>
      <c r="J20" s="143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44"/>
      <c r="C21" s="38"/>
      <c r="D21" s="38"/>
      <c r="E21" s="143" t="s">
        <v>33</v>
      </c>
      <c r="F21" s="38"/>
      <c r="G21" s="38"/>
      <c r="H21" s="38"/>
      <c r="I21" s="140" t="s">
        <v>28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44"/>
      <c r="C23" s="38"/>
      <c r="D23" s="140" t="s">
        <v>35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28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44"/>
      <c r="C26" s="38"/>
      <c r="D26" s="140" t="s">
        <v>37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hidden="1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ROUND(J119,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ROUND((SUM(BE119:BE125)),  2)</f>
        <v>0</v>
      </c>
      <c r="G33" s="38"/>
      <c r="H33" s="38"/>
      <c r="I33" s="155">
        <v>0.20999999999999999</v>
      </c>
      <c r="J33" s="154">
        <f>ROUND(((SUM(BE119:BE125))*I33),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40" t="s">
        <v>44</v>
      </c>
      <c r="F34" s="154">
        <f>ROUND((SUM(BF119:BF125)),  2)</f>
        <v>0</v>
      </c>
      <c r="G34" s="38"/>
      <c r="H34" s="38"/>
      <c r="I34" s="155">
        <v>0.14999999999999999</v>
      </c>
      <c r="J34" s="154">
        <f>ROUND(((SUM(BF119:BF125))*I34),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ROUND((SUM(BG119:BG125)),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ROUND((SUM(BH119:BH125)),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ROUND((SUM(BI119:BI125)),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hidden="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98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174" t="str">
        <f>E7</f>
        <v>Hasičská zbrojnice – Dolní Jirčany, Vodovod a splašková kanalizace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12" customHeight="1">
      <c r="A86" s="38"/>
      <c r="B86" s="39"/>
      <c r="C86" s="32" t="s">
        <v>96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6.5" customHeight="1">
      <c r="A87" s="38"/>
      <c r="B87" s="39"/>
      <c r="C87" s="40"/>
      <c r="D87" s="40"/>
      <c r="E87" s="76" t="str">
        <f>E9</f>
        <v>VRN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Psáry - Dolní Jirčany </v>
      </c>
      <c r="G89" s="40"/>
      <c r="H89" s="40"/>
      <c r="I89" s="32" t="s">
        <v>22</v>
      </c>
      <c r="J89" s="79" t="str">
        <f>IF(J12="","",J12)</f>
        <v>10. 10. 2022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Obec Psáry</v>
      </c>
      <c r="G91" s="40"/>
      <c r="H91" s="40"/>
      <c r="I91" s="32" t="s">
        <v>31</v>
      </c>
      <c r="J91" s="36" t="str">
        <f>E21</f>
        <v>HW PROJEKT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35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9.28" customHeight="1">
      <c r="A94" s="38"/>
      <c r="B94" s="39"/>
      <c r="C94" s="175" t="s">
        <v>99</v>
      </c>
      <c r="D94" s="176"/>
      <c r="E94" s="176"/>
      <c r="F94" s="176"/>
      <c r="G94" s="176"/>
      <c r="H94" s="176"/>
      <c r="I94" s="176"/>
      <c r="J94" s="177" t="s">
        <v>100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hidden="1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hidden="1" s="2" customFormat="1" ht="22.8" customHeight="1">
      <c r="A96" s="38"/>
      <c r="B96" s="39"/>
      <c r="C96" s="178" t="s">
        <v>101</v>
      </c>
      <c r="D96" s="40"/>
      <c r="E96" s="40"/>
      <c r="F96" s="40"/>
      <c r="G96" s="40"/>
      <c r="H96" s="40"/>
      <c r="I96" s="40"/>
      <c r="J96" s="110">
        <f>J119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102</v>
      </c>
    </row>
    <row r="97" hidden="1" s="9" customFormat="1" ht="24.96" customHeight="1">
      <c r="A97" s="9"/>
      <c r="B97" s="179"/>
      <c r="C97" s="180"/>
      <c r="D97" s="181" t="s">
        <v>592</v>
      </c>
      <c r="E97" s="182"/>
      <c r="F97" s="182"/>
      <c r="G97" s="182"/>
      <c r="H97" s="182"/>
      <c r="I97" s="182"/>
      <c r="J97" s="183">
        <f>J120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593</v>
      </c>
      <c r="E98" s="188"/>
      <c r="F98" s="188"/>
      <c r="G98" s="188"/>
      <c r="H98" s="188"/>
      <c r="I98" s="188"/>
      <c r="J98" s="189">
        <f>J121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5"/>
      <c r="C99" s="186"/>
      <c r="D99" s="187" t="s">
        <v>594</v>
      </c>
      <c r="E99" s="188"/>
      <c r="F99" s="188"/>
      <c r="G99" s="188"/>
      <c r="H99" s="188"/>
      <c r="I99" s="188"/>
      <c r="J99" s="189">
        <f>J124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2" customFormat="1" ht="21.84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hidden="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hidden="1"/>
    <row r="103" hidden="1"/>
    <row r="104" hidden="1"/>
    <row r="105" s="2" customFormat="1" ht="6.96" customHeight="1">
      <c r="A105" s="38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112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174" t="str">
        <f>E7</f>
        <v>Hasičská zbrojnice – Dolní Jirčany, Vodovod a splašková kanalizace</v>
      </c>
      <c r="F109" s="32"/>
      <c r="G109" s="32"/>
      <c r="H109" s="32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96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76" t="str">
        <f>E9</f>
        <v>VRN - Vedlejší rozpočtové náklady</v>
      </c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20</v>
      </c>
      <c r="D113" s="40"/>
      <c r="E113" s="40"/>
      <c r="F113" s="27" t="str">
        <f>F12</f>
        <v xml:space="preserve">Psáry - Dolní Jirčany </v>
      </c>
      <c r="G113" s="40"/>
      <c r="H113" s="40"/>
      <c r="I113" s="32" t="s">
        <v>22</v>
      </c>
      <c r="J113" s="79" t="str">
        <f>IF(J12="","",J12)</f>
        <v>10. 10. 2022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24</v>
      </c>
      <c r="D115" s="40"/>
      <c r="E115" s="40"/>
      <c r="F115" s="27" t="str">
        <f>E15</f>
        <v>Obec Psáry</v>
      </c>
      <c r="G115" s="40"/>
      <c r="H115" s="40"/>
      <c r="I115" s="32" t="s">
        <v>31</v>
      </c>
      <c r="J115" s="36" t="str">
        <f>E21</f>
        <v>HW PROJEKT s.r.o.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29</v>
      </c>
      <c r="D116" s="40"/>
      <c r="E116" s="40"/>
      <c r="F116" s="27" t="str">
        <f>IF(E18="","",E18)</f>
        <v>Vyplň údaj</v>
      </c>
      <c r="G116" s="40"/>
      <c r="H116" s="40"/>
      <c r="I116" s="32" t="s">
        <v>35</v>
      </c>
      <c r="J116" s="36" t="str">
        <f>E24</f>
        <v xml:space="preserve"> 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0.32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11" customFormat="1" ht="29.28" customHeight="1">
      <c r="A118" s="191"/>
      <c r="B118" s="192"/>
      <c r="C118" s="193" t="s">
        <v>113</v>
      </c>
      <c r="D118" s="194" t="s">
        <v>63</v>
      </c>
      <c r="E118" s="194" t="s">
        <v>59</v>
      </c>
      <c r="F118" s="194" t="s">
        <v>60</v>
      </c>
      <c r="G118" s="194" t="s">
        <v>114</v>
      </c>
      <c r="H118" s="194" t="s">
        <v>115</v>
      </c>
      <c r="I118" s="194" t="s">
        <v>116</v>
      </c>
      <c r="J118" s="195" t="s">
        <v>100</v>
      </c>
      <c r="K118" s="196" t="s">
        <v>117</v>
      </c>
      <c r="L118" s="197"/>
      <c r="M118" s="100" t="s">
        <v>1</v>
      </c>
      <c r="N118" s="101" t="s">
        <v>42</v>
      </c>
      <c r="O118" s="101" t="s">
        <v>118</v>
      </c>
      <c r="P118" s="101" t="s">
        <v>119</v>
      </c>
      <c r="Q118" s="101" t="s">
        <v>120</v>
      </c>
      <c r="R118" s="101" t="s">
        <v>121</v>
      </c>
      <c r="S118" s="101" t="s">
        <v>122</v>
      </c>
      <c r="T118" s="102" t="s">
        <v>123</v>
      </c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</row>
    <row r="119" s="2" customFormat="1" ht="22.8" customHeight="1">
      <c r="A119" s="38"/>
      <c r="B119" s="39"/>
      <c r="C119" s="107" t="s">
        <v>124</v>
      </c>
      <c r="D119" s="40"/>
      <c r="E119" s="40"/>
      <c r="F119" s="40"/>
      <c r="G119" s="40"/>
      <c r="H119" s="40"/>
      <c r="I119" s="40"/>
      <c r="J119" s="198">
        <f>BK119</f>
        <v>0</v>
      </c>
      <c r="K119" s="40"/>
      <c r="L119" s="44"/>
      <c r="M119" s="103"/>
      <c r="N119" s="199"/>
      <c r="O119" s="104"/>
      <c r="P119" s="200">
        <f>P120</f>
        <v>0</v>
      </c>
      <c r="Q119" s="104"/>
      <c r="R119" s="200">
        <f>R120</f>
        <v>0</v>
      </c>
      <c r="S119" s="104"/>
      <c r="T119" s="201">
        <f>T120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77</v>
      </c>
      <c r="AU119" s="17" t="s">
        <v>102</v>
      </c>
      <c r="BK119" s="202">
        <f>BK120</f>
        <v>0</v>
      </c>
    </row>
    <row r="120" s="12" customFormat="1" ht="25.92" customHeight="1">
      <c r="A120" s="12"/>
      <c r="B120" s="203"/>
      <c r="C120" s="204"/>
      <c r="D120" s="205" t="s">
        <v>77</v>
      </c>
      <c r="E120" s="206" t="s">
        <v>92</v>
      </c>
      <c r="F120" s="206" t="s">
        <v>93</v>
      </c>
      <c r="G120" s="204"/>
      <c r="H120" s="204"/>
      <c r="I120" s="207"/>
      <c r="J120" s="208">
        <f>BK120</f>
        <v>0</v>
      </c>
      <c r="K120" s="204"/>
      <c r="L120" s="209"/>
      <c r="M120" s="210"/>
      <c r="N120" s="211"/>
      <c r="O120" s="211"/>
      <c r="P120" s="212">
        <f>P121+P124</f>
        <v>0</v>
      </c>
      <c r="Q120" s="211"/>
      <c r="R120" s="212">
        <f>R121+R124</f>
        <v>0</v>
      </c>
      <c r="S120" s="211"/>
      <c r="T120" s="213">
        <f>T121+T124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151</v>
      </c>
      <c r="AT120" s="215" t="s">
        <v>77</v>
      </c>
      <c r="AU120" s="215" t="s">
        <v>78</v>
      </c>
      <c r="AY120" s="214" t="s">
        <v>127</v>
      </c>
      <c r="BK120" s="216">
        <f>BK121+BK124</f>
        <v>0</v>
      </c>
    </row>
    <row r="121" s="12" customFormat="1" ht="22.8" customHeight="1">
      <c r="A121" s="12"/>
      <c r="B121" s="203"/>
      <c r="C121" s="204"/>
      <c r="D121" s="205" t="s">
        <v>77</v>
      </c>
      <c r="E121" s="217" t="s">
        <v>595</v>
      </c>
      <c r="F121" s="217" t="s">
        <v>596</v>
      </c>
      <c r="G121" s="204"/>
      <c r="H121" s="204"/>
      <c r="I121" s="207"/>
      <c r="J121" s="218">
        <f>BK121</f>
        <v>0</v>
      </c>
      <c r="K121" s="204"/>
      <c r="L121" s="209"/>
      <c r="M121" s="210"/>
      <c r="N121" s="211"/>
      <c r="O121" s="211"/>
      <c r="P121" s="212">
        <f>SUM(P122:P123)</f>
        <v>0</v>
      </c>
      <c r="Q121" s="211"/>
      <c r="R121" s="212">
        <f>SUM(R122:R123)</f>
        <v>0</v>
      </c>
      <c r="S121" s="211"/>
      <c r="T121" s="213">
        <f>SUM(T122:T123)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151</v>
      </c>
      <c r="AT121" s="215" t="s">
        <v>77</v>
      </c>
      <c r="AU121" s="215" t="s">
        <v>86</v>
      </c>
      <c r="AY121" s="214" t="s">
        <v>127</v>
      </c>
      <c r="BK121" s="216">
        <f>SUM(BK122:BK123)</f>
        <v>0</v>
      </c>
    </row>
    <row r="122" s="2" customFormat="1" ht="16.5" customHeight="1">
      <c r="A122" s="38"/>
      <c r="B122" s="39"/>
      <c r="C122" s="219" t="s">
        <v>86</v>
      </c>
      <c r="D122" s="219" t="s">
        <v>129</v>
      </c>
      <c r="E122" s="220" t="s">
        <v>597</v>
      </c>
      <c r="F122" s="221" t="s">
        <v>598</v>
      </c>
      <c r="G122" s="222" t="s">
        <v>375</v>
      </c>
      <c r="H122" s="223">
        <v>1</v>
      </c>
      <c r="I122" s="224"/>
      <c r="J122" s="225">
        <f>ROUND(I122*H122,2)</f>
        <v>0</v>
      </c>
      <c r="K122" s="226"/>
      <c r="L122" s="44"/>
      <c r="M122" s="227" t="s">
        <v>1</v>
      </c>
      <c r="N122" s="228" t="s">
        <v>43</v>
      </c>
      <c r="O122" s="91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1" t="s">
        <v>599</v>
      </c>
      <c r="AT122" s="231" t="s">
        <v>129</v>
      </c>
      <c r="AU122" s="231" t="s">
        <v>88</v>
      </c>
      <c r="AY122" s="17" t="s">
        <v>127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7" t="s">
        <v>86</v>
      </c>
      <c r="BK122" s="232">
        <f>ROUND(I122*H122,2)</f>
        <v>0</v>
      </c>
      <c r="BL122" s="17" t="s">
        <v>599</v>
      </c>
      <c r="BM122" s="231" t="s">
        <v>600</v>
      </c>
    </row>
    <row r="123" s="2" customFormat="1" ht="16.5" customHeight="1">
      <c r="A123" s="38"/>
      <c r="B123" s="39"/>
      <c r="C123" s="219" t="s">
        <v>88</v>
      </c>
      <c r="D123" s="219" t="s">
        <v>129</v>
      </c>
      <c r="E123" s="220" t="s">
        <v>601</v>
      </c>
      <c r="F123" s="221" t="s">
        <v>602</v>
      </c>
      <c r="G123" s="222" t="s">
        <v>375</v>
      </c>
      <c r="H123" s="223">
        <v>1</v>
      </c>
      <c r="I123" s="224"/>
      <c r="J123" s="225">
        <f>ROUND(I123*H123,2)</f>
        <v>0</v>
      </c>
      <c r="K123" s="226"/>
      <c r="L123" s="44"/>
      <c r="M123" s="227" t="s">
        <v>1</v>
      </c>
      <c r="N123" s="228" t="s">
        <v>43</v>
      </c>
      <c r="O123" s="91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1" t="s">
        <v>599</v>
      </c>
      <c r="AT123" s="231" t="s">
        <v>129</v>
      </c>
      <c r="AU123" s="231" t="s">
        <v>88</v>
      </c>
      <c r="AY123" s="17" t="s">
        <v>127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7" t="s">
        <v>86</v>
      </c>
      <c r="BK123" s="232">
        <f>ROUND(I123*H123,2)</f>
        <v>0</v>
      </c>
      <c r="BL123" s="17" t="s">
        <v>599</v>
      </c>
      <c r="BM123" s="231" t="s">
        <v>603</v>
      </c>
    </row>
    <row r="124" s="12" customFormat="1" ht="22.8" customHeight="1">
      <c r="A124" s="12"/>
      <c r="B124" s="203"/>
      <c r="C124" s="204"/>
      <c r="D124" s="205" t="s">
        <v>77</v>
      </c>
      <c r="E124" s="217" t="s">
        <v>604</v>
      </c>
      <c r="F124" s="217" t="s">
        <v>605</v>
      </c>
      <c r="G124" s="204"/>
      <c r="H124" s="204"/>
      <c r="I124" s="207"/>
      <c r="J124" s="218">
        <f>BK124</f>
        <v>0</v>
      </c>
      <c r="K124" s="204"/>
      <c r="L124" s="209"/>
      <c r="M124" s="210"/>
      <c r="N124" s="211"/>
      <c r="O124" s="211"/>
      <c r="P124" s="212">
        <f>P125</f>
        <v>0</v>
      </c>
      <c r="Q124" s="211"/>
      <c r="R124" s="212">
        <f>R125</f>
        <v>0</v>
      </c>
      <c r="S124" s="211"/>
      <c r="T124" s="213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151</v>
      </c>
      <c r="AT124" s="215" t="s">
        <v>77</v>
      </c>
      <c r="AU124" s="215" t="s">
        <v>86</v>
      </c>
      <c r="AY124" s="214" t="s">
        <v>127</v>
      </c>
      <c r="BK124" s="216">
        <f>BK125</f>
        <v>0</v>
      </c>
    </row>
    <row r="125" s="2" customFormat="1" ht="24.15" customHeight="1">
      <c r="A125" s="38"/>
      <c r="B125" s="39"/>
      <c r="C125" s="219" t="s">
        <v>140</v>
      </c>
      <c r="D125" s="219" t="s">
        <v>129</v>
      </c>
      <c r="E125" s="220" t="s">
        <v>606</v>
      </c>
      <c r="F125" s="221" t="s">
        <v>607</v>
      </c>
      <c r="G125" s="222" t="s">
        <v>375</v>
      </c>
      <c r="H125" s="223">
        <v>1</v>
      </c>
      <c r="I125" s="224"/>
      <c r="J125" s="225">
        <f>ROUND(I125*H125,2)</f>
        <v>0</v>
      </c>
      <c r="K125" s="226"/>
      <c r="L125" s="44"/>
      <c r="M125" s="281" t="s">
        <v>1</v>
      </c>
      <c r="N125" s="282" t="s">
        <v>43</v>
      </c>
      <c r="O125" s="283"/>
      <c r="P125" s="284">
        <f>O125*H125</f>
        <v>0</v>
      </c>
      <c r="Q125" s="284">
        <v>0</v>
      </c>
      <c r="R125" s="284">
        <f>Q125*H125</f>
        <v>0</v>
      </c>
      <c r="S125" s="284">
        <v>0</v>
      </c>
      <c r="T125" s="285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1" t="s">
        <v>599</v>
      </c>
      <c r="AT125" s="231" t="s">
        <v>129</v>
      </c>
      <c r="AU125" s="231" t="s">
        <v>88</v>
      </c>
      <c r="AY125" s="17" t="s">
        <v>127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7" t="s">
        <v>86</v>
      </c>
      <c r="BK125" s="232">
        <f>ROUND(I125*H125,2)</f>
        <v>0</v>
      </c>
      <c r="BL125" s="17" t="s">
        <v>599</v>
      </c>
      <c r="BM125" s="231" t="s">
        <v>608</v>
      </c>
    </row>
    <row r="126" s="2" customFormat="1" ht="6.96" customHeight="1">
      <c r="A126" s="38"/>
      <c r="B126" s="66"/>
      <c r="C126" s="67"/>
      <c r="D126" s="67"/>
      <c r="E126" s="67"/>
      <c r="F126" s="67"/>
      <c r="G126" s="67"/>
      <c r="H126" s="67"/>
      <c r="I126" s="67"/>
      <c r="J126" s="67"/>
      <c r="K126" s="67"/>
      <c r="L126" s="44"/>
      <c r="M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</sheetData>
  <sheetProtection sheet="1" autoFilter="0" formatColumns="0" formatRows="0" objects="1" scenarios="1" spinCount="100000" saltValue="3ZBjm7MUh6WaVnLklWYeSabGAn0Xp1d2eEPm3q3cX7bwgXJH/IDie7RCXvSN0AxpwloxWxP0sSycLSw/jNxsZA==" hashValue="zCcyNW4UuW2ynXoml6jjU2ecS7bDeBQW4odB/gsB5Q5LFWerfPQO/T1C6J+e0GKo42eq6mOvaTT7c5t/oHWLBg==" algorithmName="SHA-512" password="CC35"/>
  <autoFilter ref="C118:K125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Anna Orságová</dc:creator>
  <cp:lastModifiedBy>Anna Orságová</cp:lastModifiedBy>
  <dcterms:created xsi:type="dcterms:W3CDTF">2022-10-31T06:40:56Z</dcterms:created>
  <dcterms:modified xsi:type="dcterms:W3CDTF">2022-10-31T06:41:01Z</dcterms:modified>
</cp:coreProperties>
</file>